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45" yWindow="3165" windowWidth="24240" windowHeight="12495" tabRatio="779" activeTab="5"/>
  </bookViews>
  <sheets>
    <sheet name="งบดุล" sheetId="28" r:id="rId1"/>
    <sheet name="งบดุล 2" sheetId="29" r:id="rId2"/>
    <sheet name="กำไรขาดทุน 3" sheetId="30" r:id="rId3"/>
    <sheet name="ส่วนผู้ถือหุ้น-รวม" sheetId="32" r:id="rId4"/>
    <sheet name="ส่วนผู้ถือหุ้น-เฉพาะ" sheetId="33" r:id="rId5"/>
    <sheet name="กระแสเงินสด" sheetId="27" r:id="rId6"/>
  </sheets>
  <definedNames>
    <definedName name="AS2DocOpenMode" hidden="1">"AS2DocumentEdit"</definedName>
  </definedNames>
  <calcPr calcId="125725" calcOnSave="0"/>
  <smartTagPr embed="1"/>
</workbook>
</file>

<file path=xl/calcChain.xml><?xml version="1.0" encoding="utf-8"?>
<calcChain xmlns="http://schemas.openxmlformats.org/spreadsheetml/2006/main">
  <c r="Y21" i="32"/>
  <c r="H57" i="30"/>
  <c r="H32" i="27"/>
  <c r="D32"/>
  <c r="V22" i="32"/>
  <c r="V23" s="1"/>
  <c r="P22"/>
  <c r="P23" s="1"/>
  <c r="D68" i="27"/>
  <c r="H68"/>
  <c r="D22" i="29"/>
  <c r="F22"/>
  <c r="F31"/>
  <c r="F66"/>
  <c r="F68"/>
  <c r="H22"/>
  <c r="J22"/>
  <c r="D21" i="30"/>
  <c r="J21"/>
  <c r="H21"/>
  <c r="F63" i="27"/>
  <c r="P17" i="33"/>
  <c r="P20"/>
  <c r="V17" i="32"/>
  <c r="P17"/>
  <c r="M17"/>
  <c r="J17"/>
  <c r="G17"/>
  <c r="D17"/>
  <c r="S16"/>
  <c r="Y16"/>
  <c r="S15"/>
  <c r="Y15"/>
  <c r="S14"/>
  <c r="Y14"/>
  <c r="F21" i="30"/>
  <c r="A39" i="27"/>
  <c r="A3"/>
  <c r="A4" i="33"/>
  <c r="A4" i="32"/>
  <c r="F56" i="27"/>
  <c r="J56"/>
  <c r="J63"/>
  <c r="H63"/>
  <c r="D63"/>
  <c r="P18" i="33"/>
  <c r="D20"/>
  <c r="G20"/>
  <c r="J20"/>
  <c r="M15"/>
  <c r="J15"/>
  <c r="G15"/>
  <c r="D15"/>
  <c r="P14"/>
  <c r="P13"/>
  <c r="P12"/>
  <c r="J23" i="32"/>
  <c r="G23"/>
  <c r="D23"/>
  <c r="S20"/>
  <c r="Y20"/>
  <c r="Y19"/>
  <c r="I64" i="30"/>
  <c r="G64"/>
  <c r="E64"/>
  <c r="G57"/>
  <c r="E57"/>
  <c r="I52"/>
  <c r="G52"/>
  <c r="E52"/>
  <c r="F27" i="27"/>
  <c r="F36"/>
  <c r="F47"/>
  <c r="J27"/>
  <c r="J36"/>
  <c r="J47"/>
  <c r="J67"/>
  <c r="J69"/>
  <c r="F14" i="30"/>
  <c r="F16"/>
  <c r="F22"/>
  <c r="F25"/>
  <c r="F27"/>
  <c r="F52"/>
  <c r="A41"/>
  <c r="A39" i="29"/>
  <c r="A3"/>
  <c r="D14" i="30"/>
  <c r="D16"/>
  <c r="D22"/>
  <c r="D25"/>
  <c r="J30" i="29"/>
  <c r="J31"/>
  <c r="H30"/>
  <c r="J63"/>
  <c r="J65"/>
  <c r="F63"/>
  <c r="F65"/>
  <c r="F29" i="28"/>
  <c r="D29"/>
  <c r="H56" i="27"/>
  <c r="D56"/>
  <c r="D18" i="28"/>
  <c r="F30" i="29"/>
  <c r="H18" i="28"/>
  <c r="J18"/>
  <c r="J30"/>
  <c r="H29"/>
  <c r="J29"/>
  <c r="D30" i="29"/>
  <c r="D31"/>
  <c r="J14" i="30"/>
  <c r="J16"/>
  <c r="J22"/>
  <c r="J25"/>
  <c r="J27"/>
  <c r="F18" i="28"/>
  <c r="F30"/>
  <c r="H14" i="30"/>
  <c r="H16"/>
  <c r="H22"/>
  <c r="H25"/>
  <c r="H27"/>
  <c r="D63" i="29"/>
  <c r="D65"/>
  <c r="H27" i="27"/>
  <c r="H36"/>
  <c r="H47"/>
  <c r="H67"/>
  <c r="H69"/>
  <c r="P19" i="33"/>
  <c r="M20"/>
  <c r="H63" i="29"/>
  <c r="H65"/>
  <c r="P15" i="33"/>
  <c r="F57" i="30"/>
  <c r="F62"/>
  <c r="H30" i="28"/>
  <c r="D30"/>
  <c r="H31" i="29"/>
  <c r="H66"/>
  <c r="H68"/>
  <c r="F67" i="27"/>
  <c r="F69"/>
  <c r="D66" i="29"/>
  <c r="D68"/>
  <c r="J66"/>
  <c r="J68"/>
  <c r="J57" i="30"/>
  <c r="J52"/>
  <c r="J62"/>
  <c r="D27"/>
  <c r="D10" i="27"/>
  <c r="D27"/>
  <c r="D36" s="1"/>
  <c r="D47" s="1"/>
  <c r="D67" s="1"/>
  <c r="D69" s="1"/>
  <c r="H52" i="30"/>
  <c r="H62"/>
  <c r="D52"/>
  <c r="D60"/>
  <c r="D62"/>
  <c r="D55"/>
  <c r="D64"/>
  <c r="D57"/>
  <c r="M22" i="32"/>
  <c r="S22" s="1"/>
  <c r="M23"/>
  <c r="Y17"/>
  <c r="S17"/>
  <c r="Y22" l="1"/>
  <c r="Y23" s="1"/>
  <c r="S23"/>
</calcChain>
</file>

<file path=xl/sharedStrings.xml><?xml version="1.0" encoding="utf-8"?>
<sst xmlns="http://schemas.openxmlformats.org/spreadsheetml/2006/main" count="299" uniqueCount="181">
  <si>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</si>
  <si>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</si>
  <si>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</si>
  <si>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</si>
  <si>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</si>
  <si>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</si>
  <si>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</si>
  <si>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</si>
  <si>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</si>
  <si>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</si>
  <si>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</si>
  <si>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</si>
  <si>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</si>
  <si>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</si>
  <si>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</si>
  <si>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จำนวนหุ้นสามัญถัวเฉลี่ยถ่วงน้ำหนัก</t>
  </si>
  <si>
    <t>งบกระแสเงินสด</t>
  </si>
  <si>
    <t>กระแสเงินสดจากกิจกรรมดำเนินงาน</t>
  </si>
  <si>
    <t>ค่าเสื่อมราคา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</si>
  <si>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</si>
  <si>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</si>
  <si>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</si>
  <si>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</si>
  <si>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</si>
  <si>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</si>
  <si>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</si>
  <si>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</si>
  <si>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</si>
  <si>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</si>
  <si>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>บาท</t>
  </si>
  <si>
    <t xml:space="preserve">ยังไม่ได้จัดสรร </t>
  </si>
  <si>
    <t>บริษัท ไทยเซ็นทรัลเคมี จำกัด (มหาชน) และบริษัทย่อย</t>
  </si>
  <si>
    <t>เงินลงทุนชั่วคราว</t>
  </si>
  <si>
    <t xml:space="preserve">ทุนเรือนหุ้น </t>
  </si>
  <si>
    <t xml:space="preserve"> ส่วนต่ำกว่า</t>
  </si>
  <si>
    <t>มูลค่าหุ้นสามัญ</t>
  </si>
  <si>
    <t>เงินสดและรายการเทียบเท่าเงินสด ณ วันที่ 1 มกราคม</t>
  </si>
  <si>
    <t>งบการเงินเฉพาะกิจการ</t>
  </si>
  <si>
    <t>จ่ายดอกเบี้ย</t>
  </si>
  <si>
    <t>จ่ายภาษีเงินได้</t>
  </si>
  <si>
    <t>ยังไม่ได้จัดสรร</t>
  </si>
  <si>
    <t>หมายเหตุ</t>
  </si>
  <si>
    <t xml:space="preserve">เงินลงทุนในบริษัทย่อย </t>
  </si>
  <si>
    <t xml:space="preserve">ส่วนต่ำกว่ามูลค่าหุ้นสามัญ </t>
  </si>
  <si>
    <t>ค่าใช้จ่ายในการบริหาร</t>
  </si>
  <si>
    <t>ค่าใช้จ่ายในการขาย</t>
  </si>
  <si>
    <t>ส่วนแบ่งกำไรจากเงินลงทุนในบริษัทร่วม</t>
  </si>
  <si>
    <t>ทุนที่ออกและชำระแล้ว</t>
  </si>
  <si>
    <t>หน่วย : พันบาท</t>
  </si>
  <si>
    <t>ณ วันที่</t>
  </si>
  <si>
    <t>31 ธันวาคม</t>
  </si>
  <si>
    <t xml:space="preserve">จ่ายเงินปันผล </t>
  </si>
  <si>
    <t>ทุนสำรองตามกฎหมาย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</si>
  <si>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</si>
  <si>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</si>
  <si>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</si>
  <si>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</si>
  <si>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ต้นทุนทางการเงิน</t>
  </si>
  <si>
    <t>หนี้สินภายใต้สัญญาเช่าการเงิน</t>
  </si>
  <si>
    <t>ค่าตอบแทนผู้บริหาร</t>
  </si>
  <si>
    <t>รับดอกเบี้ย</t>
  </si>
  <si>
    <t>และชำระแล้ว</t>
  </si>
  <si>
    <t>ทุนที่ออก</t>
  </si>
  <si>
    <t>บริษัทใหญ่</t>
  </si>
  <si>
    <t>กำไรขั้นต้น</t>
  </si>
  <si>
    <t>ปรับปรุงด้วย</t>
  </si>
  <si>
    <t>ภาษีเงินได้ค้างจ่าย</t>
  </si>
  <si>
    <t>งบแสดงฐานะการเงิน</t>
  </si>
  <si>
    <t>ส่วนได้เสียที่ไม่มีอำนาจควบคุม</t>
  </si>
  <si>
    <t>รวมส่วนของบริษัทใหญ่</t>
  </si>
  <si>
    <t>ส่วนได้เสีย</t>
  </si>
  <si>
    <t>ที่ไม่มีอำนาจ</t>
  </si>
  <si>
    <t>ควบคุม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</si>
  <si>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</si>
  <si>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</si>
  <si>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กำไรส่วนที่เป็นของบริษัทใหญ่ต่อหุ้นขั้นพื้นฐาน</t>
  </si>
  <si>
    <t>กำไรก่อนค่าใช้จ่าย</t>
  </si>
  <si>
    <r>
      <t xml:space="preserve">งบแสดงฐานะการเงิน </t>
    </r>
    <r>
      <rPr>
        <sz val="16"/>
        <rFont val="Angsana New"/>
        <family val="1"/>
      </rPr>
      <t>(ต่อ)</t>
    </r>
  </si>
  <si>
    <t>ดูหมายเหตุประกอบงบการเงินแบบย่อ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</si>
  <si>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</si>
  <si>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</si>
  <si>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</si>
  <si>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</si>
  <si>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กำไรเบ็ดเสร็จรวมสำหรับงวด</t>
  </si>
  <si>
    <t>การแบ่งปันกำไรเบ็ดเสร็จรวม</t>
  </si>
  <si>
    <t>งบแสดงการเปลี่ยนแปลงส่วนของผู้ถือหุ้น</t>
  </si>
  <si>
    <t>ส่วนของผู้ถือหุ้นบริษัทใหญ่</t>
  </si>
  <si>
    <t>ค่าใช้จ่ายภาระผูกพันผลประโยชน์พนักงาน</t>
  </si>
  <si>
    <t>เงินสดจ่ายภาระผูกพันผลประโยชน์พนักงาน</t>
  </si>
  <si>
    <t>สินทรัพย์ภาษีเงินได้รอการตัดบัญชี</t>
  </si>
  <si>
    <t>หนี้สินภาษีเงินได้รอการตัดบัญชี</t>
  </si>
  <si>
    <t>กำไรก่อนค่าใช้จ่ายภาษีเงินได้</t>
  </si>
  <si>
    <t xml:space="preserve">ค่าใช้จ่ายภาษีเงินได้ </t>
  </si>
  <si>
    <t xml:space="preserve">สินค้าคงเหลือ </t>
  </si>
  <si>
    <t xml:space="preserve">ที่ดิน อาคารและอุปกรณ์ </t>
  </si>
  <si>
    <t xml:space="preserve">สินทรัพย์ไม่มีตัวตน </t>
  </si>
  <si>
    <r>
      <t xml:space="preserve">หนี้สินและส่วนของผู้ถือหุ้น  </t>
    </r>
    <r>
      <rPr>
        <sz val="14"/>
        <rFont val="Angsana New"/>
        <family val="1"/>
      </rPr>
      <t>(ต่อ)</t>
    </r>
  </si>
  <si>
    <t>หุ้นสามัญ 584,716,118 หุ้น มูลค่าหุ้นละ 3 บาท</t>
  </si>
  <si>
    <t xml:space="preserve">หุ้นสามัญ 584,714,068 หุ้น มูลค่าหุ้นละ 3 บาท </t>
  </si>
  <si>
    <t>ชำระครบแล้ว</t>
  </si>
  <si>
    <t>จากสถาบันการเงิน</t>
  </si>
  <si>
    <t>ส่วนของหนี้สินภายใต้สัญญาเช่าการเงิน</t>
  </si>
  <si>
    <t>ที่ถึงกำหนดชำระภายในหนึ่งปี</t>
  </si>
  <si>
    <t>กำไรก่อนต้นทุนทางการเงินและค่าใช้จ่ายภาษีเงินได้</t>
  </si>
  <si>
    <t>อสังหาริมทรัพย์เพื่อการลงทุน</t>
  </si>
  <si>
    <t>กำไรจากการจำหน่ายที่ดิน อาคาร และอุปกรณ์</t>
  </si>
  <si>
    <t>ยอดคงเหลือต้นงวด ณ วันที่ 1 มกราคม 2560</t>
  </si>
  <si>
    <t>องค์ประกอบอื่นของส่วนของผู้ถือหุ้น</t>
  </si>
  <si>
    <t/>
  </si>
  <si>
    <t>ทุนสำรอง</t>
  </si>
  <si>
    <t>ตามกฎหมาย</t>
  </si>
  <si>
    <t>ผลต่างของอัตราแลกเปลี่ยน</t>
  </si>
  <si>
    <t>จากการแปลงค่างบการเงิน</t>
  </si>
  <si>
    <t>ของบริษัทย่อยในต่างประเทศ</t>
  </si>
  <si>
    <t>เงินเบิกเกินบัญชีธนาคารและเงินกู้ยืมระยะสั้น</t>
  </si>
  <si>
    <r>
      <t xml:space="preserve">งบกระแสเงินสด </t>
    </r>
    <r>
      <rPr>
        <sz val="16"/>
        <color indexed="8"/>
        <rFont val="Angsana New"/>
        <family val="1"/>
      </rPr>
      <t>(ต่อ)</t>
    </r>
  </si>
  <si>
    <t>หนี้สินไม่หมุนเวียนอื่น</t>
  </si>
  <si>
    <t xml:space="preserve">ของบริษัทย่อยในต่างประเทศ </t>
  </si>
  <si>
    <t>เงินลงทุนในบริษัทร่วม</t>
  </si>
  <si>
    <t>การแบ่งปันกำไร</t>
  </si>
  <si>
    <t>สิทธิการเช่า</t>
  </si>
  <si>
    <t>รวมค่าใช้จ่าย</t>
  </si>
  <si>
    <t>ค่าตัดจำหน่าย - สิทธิการเช่า</t>
  </si>
  <si>
    <t>ขาดทุนจากอัตราแลกเปลี่ยนเงินตราต่างประเทศ</t>
  </si>
  <si>
    <t>สินค้าคงเหลือเพิ่มขึ้น</t>
  </si>
  <si>
    <t>เงินสดจ่ายเพื่อซื้อที่ดิน อาคารและอุปกรณ์</t>
  </si>
  <si>
    <t>เงินสดรับจากการจำหน่ายที่ดิน อาคาร และอุปกรณ์</t>
  </si>
  <si>
    <t>และเงินกู้ยืมระยะสั้นจากสถาบันการเงิน</t>
  </si>
  <si>
    <t>ผลแตกต่างจากอัตราแลกเปลี่ยนจากการแปลงค่างบการเงิน</t>
  </si>
  <si>
    <t>ที่ยังไม่เกิดขึ้นจริง</t>
  </si>
  <si>
    <t xml:space="preserve">เงินสดจ่ายเพื่อการดำเนินงาน </t>
  </si>
  <si>
    <t>“ยังไม่ได้ตรวจสอบ”</t>
  </si>
  <si>
    <t>เงินสดจ่ายชำระหนี้สินภายใต้สัญญาเช่าการเงิน</t>
  </si>
  <si>
    <t>21.1.1</t>
  </si>
  <si>
    <t>21.1.2</t>
  </si>
  <si>
    <t xml:space="preserve">เงินสดรับจากการจำหน่ายอสังหาริมทรัพย์เพื่อการลงทุน </t>
  </si>
  <si>
    <t>กำไรจากการจำหน่ายอสังหาริมทรัพย์เพื่อการลงทุน</t>
  </si>
  <si>
    <t>21.2.1</t>
  </si>
  <si>
    <t>รายการที่อาจถูกจัดประเภทรายการใหม่เข้าไปไว้ใน</t>
  </si>
  <si>
    <t>กำไรหรือขาดทุนในภายหลัง</t>
  </si>
  <si>
    <t>กำไรสำหรับงวด</t>
  </si>
  <si>
    <t>รายได้เงินปันผลรับ</t>
  </si>
  <si>
    <t>หนี้สินไม่หมุนเวียนอื่นเพิ่มขึ้น  (ลดลง)</t>
  </si>
  <si>
    <t>พันหุ้น</t>
  </si>
  <si>
    <r>
      <t xml:space="preserve">กระแสเงินสดจากกิจกรรมดำเนินงาน </t>
    </r>
    <r>
      <rPr>
        <sz val="15.4"/>
        <color indexed="8"/>
        <rFont val="Angsana New"/>
        <family val="1"/>
      </rPr>
      <t>(ต่อ)</t>
    </r>
  </si>
  <si>
    <t>เงินสดและรายการเทียบเท่าเงินสดเพิ่มขึ้น (ลดลง) สุทธิ</t>
  </si>
  <si>
    <t>ณ วันที่ 31 มีนาคม 2561</t>
  </si>
  <si>
    <t>31 มีนาคม</t>
  </si>
  <si>
    <t>สำหรับงวดสามเดือนสิ้นสุดวันที่ 31 มีนาคม 2561</t>
  </si>
  <si>
    <t>ยอดคงเหลือปลายงวด ณ วันที่ 31 มีนาคม 2560</t>
  </si>
  <si>
    <t>ยอดคงเหลือปลายงวด ณ วันที่ 31 มีนาคม 2561</t>
  </si>
  <si>
    <t>ยอดคงเหลือต้นงวด ณ วันที่ 1 มกราคม 2561</t>
  </si>
  <si>
    <t>เงินสดและรายการเทียบเท่าเงินสด ณ วันที่ 31 มีนาคม</t>
  </si>
  <si>
    <t>ประมาณการหนี้สินหมุนเวียน</t>
  </si>
  <si>
    <t>สำหรับผลประโยชน์พนักงาน</t>
  </si>
  <si>
    <t>ประมาณการหนี้สินไม่หมุนเวียน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</si>
  <si>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</si>
  <si>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</si>
  <si>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ค่าใช้จ่ายอื่น</t>
  </si>
  <si>
    <t>ค่าตัดจำหน่าย - สินทรัพย์ไม่มีตัวตน</t>
  </si>
  <si>
    <t>หนี้สงสัยจะสูญ</t>
  </si>
  <si>
    <t>ขาดทุนจากการลดมูลค่าของสินค้าคงเหลือ</t>
  </si>
  <si>
    <t>ลูกหนี้การค้าและลูกหนี้หมุนเวียนอื่นเพิ่มขึ้น</t>
  </si>
  <si>
    <t>เจ้าหนี้การค้าและเจ้าหนี้หมุนเวียนอื่นเพิ่มขึ้น</t>
  </si>
  <si>
    <t>สินทรัพย์หมุนเวียนอื่น (เพิ่มขึ้น) ลดลง</t>
  </si>
  <si>
    <t>สินทรัพย์ไม่หมุนเวียนอื่น (เพิ่มขึ้น) ลดลง</t>
  </si>
  <si>
    <t>หนี้สินหมุนเวียนอื่นลดลง</t>
  </si>
  <si>
    <t>เงินลงทุนชั่วคราว (เพิ่มขึ้น) ลดลง</t>
  </si>
  <si>
    <t>เงินสดสุทธิได้มาจาก (ใช้ไปใน) กิจกรรมจัดหาเงิน</t>
  </si>
  <si>
    <t>เงินสดสุทธิได้มาจาก (ใช้ไปใน) กิจกรรมลงทุน</t>
  </si>
  <si>
    <t>เงินสดสุทธิใช้ไปในกิจกรรมดำเนินงาน</t>
  </si>
  <si>
    <t>เงินสดรับ (จ่าย) จากเงินเบิกเกินบัญชีธนาคาร</t>
  </si>
  <si>
    <t>งบกำไรขาดทุนเบ็ดเสร็จ</t>
  </si>
  <si>
    <r>
      <t xml:space="preserve">งบกำไรขาดทุนเบ็ดเสร็จ </t>
    </r>
    <r>
      <rPr>
        <sz val="16"/>
        <rFont val="Angsana New"/>
        <family val="1"/>
      </rPr>
      <t>(ต่อ)</t>
    </r>
  </si>
  <si>
    <t>เงินสดจ่ายเพื่อจัดตั้งในบริษัทย่อย</t>
  </si>
  <si>
    <t>กำไร (ขาดทุน) เบ็ดเสร็จอื่น</t>
  </si>
  <si>
    <t>เงินปันผลแก่ส่วนได้เสียที่ไม่มีอำนาจควบคุมของบริษัทย่อย</t>
  </si>
  <si>
    <t>ผลต่างของอัตราแลกเปลี่ยนจากการแปลงค่า</t>
  </si>
  <si>
    <t xml:space="preserve">งบการเงินของบริษัทย่อยในต่างประเทศ </t>
  </si>
  <si>
    <t xml:space="preserve">สินทรัพย์ และหนี้สินดำเนินงาน </t>
  </si>
  <si>
    <t>กำไรจากการดำเนินงานก่อนการเปลี่ยนแปลงใน</t>
  </si>
</sst>
</file>

<file path=xl/styles.xml><?xml version="1.0" encoding="utf-8"?>
<styleSheet xmlns="http://schemas.openxmlformats.org/spreadsheetml/2006/main">
  <numFmts count="10">
    <numFmt numFmtId="6" formatCode="&quot;฿&quot;#,##0;[Red]\-&quot;฿&quot;#,##0"/>
    <numFmt numFmtId="41" formatCode="_-* #,##0_-;\-* #,##0_-;_-* &quot;-&quot;_-;_-@_-"/>
    <numFmt numFmtId="43" formatCode="_-* #,##0.00_-;\-* #,##0.00_-;_-* &quot;-&quot;??_-;_-@_-"/>
    <numFmt numFmtId="199" formatCode="_-* #,##0_-;\-* #,##0_-;_-* &quot;-&quot;??_-;_-@_-"/>
    <numFmt numFmtId="200" formatCode="\-"/>
    <numFmt numFmtId="201" formatCode="_(* #,##0.0000_);_(* \(#,##0.0000\);_(* &quot;-&quot;????_);_(@_)"/>
    <numFmt numFmtId="203" formatCode="_(* #,##0_);_(* \(#,##0\);_(* &quot;-&quot;????_);_(@_)"/>
    <numFmt numFmtId="204" formatCode="_(* #,##0.000000_);_(* \(#,##0.000000\);_(* &quot;-&quot;??????_);_(@_)"/>
    <numFmt numFmtId="205" formatCode="_(* #,##0_);_(* \(#,##0\);_(* &quot;-&quot;??_);_(@_)"/>
    <numFmt numFmtId="206" formatCode="_(* #,##0_);_(* \(#,##0\);_(* &quot;-&quot;??????_);_(@_)"/>
  </numFmts>
  <fonts count="32">
    <font>
      <sz val="14"/>
      <name val="Cordia New"/>
      <charset val="22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4"/>
      <color indexed="10"/>
      <name val="Angsana New"/>
      <family val="1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  <charset val="222"/>
    </font>
    <font>
      <sz val="13"/>
      <name val="Angsana New"/>
      <family val="1"/>
      <charset val="222"/>
    </font>
    <font>
      <b/>
      <sz val="12"/>
      <name val="Angsana New"/>
      <family val="1"/>
      <charset val="222"/>
    </font>
    <font>
      <sz val="12"/>
      <name val="Angsana New"/>
      <family val="1"/>
      <charset val="222"/>
    </font>
    <font>
      <sz val="16"/>
      <color indexed="8"/>
      <name val="Angsana New"/>
      <family val="1"/>
    </font>
    <font>
      <i/>
      <sz val="14"/>
      <name val="Angsana New"/>
      <family val="1"/>
    </font>
    <font>
      <sz val="12"/>
      <name val="Angsana New"/>
      <family val="1"/>
    </font>
    <font>
      <sz val="15.4"/>
      <color indexed="8"/>
      <name val="Angsana New"/>
      <family val="1"/>
    </font>
    <font>
      <sz val="14"/>
      <color theme="0"/>
      <name val="Angsana New"/>
      <family val="1"/>
    </font>
    <font>
      <b/>
      <sz val="14"/>
      <color theme="0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color theme="1"/>
      <name val="Angsana New"/>
      <family val="1"/>
      <charset val="222"/>
    </font>
    <font>
      <sz val="16"/>
      <color theme="1"/>
      <name val="Angsana New"/>
      <family val="1"/>
      <charset val="222"/>
    </font>
    <font>
      <sz val="10"/>
      <color theme="1"/>
      <name val="Times New Roman"/>
      <family val="1"/>
    </font>
    <font>
      <i/>
      <sz val="14"/>
      <color theme="1"/>
      <name val="Angsana New"/>
      <family val="1"/>
    </font>
    <font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226">
    <xf numFmtId="0" fontId="0" fillId="0" borderId="0" xfId="0"/>
    <xf numFmtId="37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7" fontId="5" fillId="0" borderId="0" xfId="1" applyNumberFormat="1" applyFont="1" applyFill="1" applyAlignment="1">
      <alignment vertical="center"/>
    </xf>
    <xf numFmtId="0" fontId="2" fillId="0" borderId="0" xfId="14" applyFont="1" applyFill="1" applyAlignment="1">
      <alignment vertical="center"/>
    </xf>
    <xf numFmtId="0" fontId="5" fillId="0" borderId="0" xfId="14" applyFont="1" applyFill="1" applyAlignment="1">
      <alignment horizontal="left" vertical="center" indent="2"/>
    </xf>
    <xf numFmtId="0" fontId="5" fillId="0" borderId="0" xfId="14" applyFont="1" applyFill="1" applyAlignment="1">
      <alignment vertical="center"/>
    </xf>
    <xf numFmtId="0" fontId="4" fillId="0" borderId="0" xfId="14" applyFont="1" applyFill="1" applyAlignment="1">
      <alignment vertical="center"/>
    </xf>
    <xf numFmtId="37" fontId="5" fillId="0" borderId="0" xfId="14" applyNumberFormat="1" applyFont="1" applyFill="1" applyAlignment="1">
      <alignment vertical="center"/>
    </xf>
    <xf numFmtId="37" fontId="5" fillId="0" borderId="0" xfId="14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horizontal="center" vertical="center"/>
    </xf>
    <xf numFmtId="43" fontId="5" fillId="0" borderId="0" xfId="1" applyFont="1" applyFill="1" applyAlignment="1">
      <alignment vertical="center"/>
    </xf>
    <xf numFmtId="43" fontId="5" fillId="0" borderId="0" xfId="1" applyFont="1" applyFill="1" applyAlignment="1">
      <alignment horizontal="left" vertical="center" indent="2"/>
    </xf>
    <xf numFmtId="199" fontId="5" fillId="0" borderId="0" xfId="1" applyNumberFormat="1" applyFont="1" applyFill="1" applyAlignment="1">
      <alignment vertical="center"/>
    </xf>
    <xf numFmtId="199" fontId="11" fillId="0" borderId="0" xfId="1" applyNumberFormat="1" applyFont="1" applyFill="1" applyBorder="1" applyAlignment="1">
      <alignment vertical="center"/>
    </xf>
    <xf numFmtId="199" fontId="5" fillId="0" borderId="0" xfId="1" applyNumberFormat="1" applyFont="1" applyFill="1" applyBorder="1" applyAlignment="1">
      <alignment vertical="center"/>
    </xf>
    <xf numFmtId="37" fontId="2" fillId="0" borderId="0" xfId="1" applyNumberFormat="1" applyFont="1" applyFill="1" applyAlignment="1">
      <alignment vertical="center"/>
    </xf>
    <xf numFmtId="37" fontId="2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Alignment="1">
      <alignment horizontal="right" vertical="center"/>
    </xf>
    <xf numFmtId="37" fontId="5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Border="1" applyAlignment="1">
      <alignment horizontal="right" vertical="center"/>
    </xf>
    <xf numFmtId="43" fontId="2" fillId="0" borderId="0" xfId="1" applyFont="1" applyFill="1" applyAlignment="1">
      <alignment vertical="center"/>
    </xf>
    <xf numFmtId="200" fontId="5" fillId="0" borderId="0" xfId="1" applyNumberFormat="1" applyFont="1" applyFill="1" applyBorder="1" applyAlignment="1">
      <alignment horizontal="center" vertical="center"/>
    </xf>
    <xf numFmtId="0" fontId="5" fillId="0" borderId="0" xfId="14" applyFont="1" applyFill="1" applyBorder="1" applyAlignment="1">
      <alignment vertical="center"/>
    </xf>
    <xf numFmtId="0" fontId="4" fillId="0" borderId="0" xfId="14" applyFont="1" applyFill="1" applyAlignment="1">
      <alignment horizontal="center" vertical="center"/>
    </xf>
    <xf numFmtId="43" fontId="5" fillId="0" borderId="0" xfId="1" applyNumberFormat="1" applyFont="1" applyFill="1" applyBorder="1" applyAlignment="1">
      <alignment vertical="center"/>
    </xf>
    <xf numFmtId="199" fontId="2" fillId="0" borderId="0" xfId="1" applyNumberFormat="1" applyFont="1" applyFill="1" applyBorder="1" applyAlignment="1">
      <alignment horizontal="center" vertical="center"/>
    </xf>
    <xf numFmtId="43" fontId="5" fillId="0" borderId="0" xfId="1" applyFont="1" applyFill="1" applyAlignment="1">
      <alignment horizontal="right" vertical="center"/>
    </xf>
    <xf numFmtId="37" fontId="5" fillId="0" borderId="1" xfId="0" applyNumberFormat="1" applyFont="1" applyFill="1" applyBorder="1" applyAlignment="1">
      <alignment horizontal="right" vertical="center"/>
    </xf>
    <xf numFmtId="3" fontId="9" fillId="0" borderId="0" xfId="3" applyNumberFormat="1" applyFont="1" applyFill="1" applyAlignment="1">
      <alignment vertical="center"/>
    </xf>
    <xf numFmtId="0" fontId="10" fillId="0" borderId="0" xfId="12" applyFont="1" applyFill="1" applyBorder="1" applyAlignment="1">
      <alignment horizontal="right" vertical="center"/>
    </xf>
    <xf numFmtId="0" fontId="9" fillId="0" borderId="0" xfId="12" applyFont="1" applyFill="1" applyAlignment="1">
      <alignment vertical="center"/>
    </xf>
    <xf numFmtId="0" fontId="4" fillId="0" borderId="0" xfId="12" applyFont="1" applyFill="1" applyAlignment="1">
      <alignment horizontal="center" vertical="center"/>
    </xf>
    <xf numFmtId="0" fontId="4" fillId="0" borderId="0" xfId="12" applyFont="1" applyFill="1" applyAlignment="1">
      <alignment vertical="center"/>
    </xf>
    <xf numFmtId="0" fontId="5" fillId="0" borderId="0" xfId="12" applyFont="1" applyFill="1" applyAlignment="1">
      <alignment vertical="center"/>
    </xf>
    <xf numFmtId="0" fontId="5" fillId="0" borderId="0" xfId="12" applyFont="1" applyFill="1" applyAlignment="1">
      <alignment horizontal="center" vertical="center"/>
    </xf>
    <xf numFmtId="199" fontId="2" fillId="0" borderId="0" xfId="1" applyNumberFormat="1" applyFont="1" applyFill="1" applyAlignment="1">
      <alignment horizontal="right" vertical="center"/>
    </xf>
    <xf numFmtId="0" fontId="3" fillId="0" borderId="0" xfId="12" applyFont="1" applyFill="1" applyAlignment="1">
      <alignment horizontal="center" vertical="center"/>
    </xf>
    <xf numFmtId="37" fontId="2" fillId="0" borderId="0" xfId="12" applyNumberFormat="1" applyFont="1" applyFill="1" applyAlignment="1">
      <alignment vertical="center"/>
    </xf>
    <xf numFmtId="0" fontId="3" fillId="0" borderId="0" xfId="12" applyFont="1" applyFill="1" applyAlignment="1">
      <alignment vertical="center"/>
    </xf>
    <xf numFmtId="0" fontId="2" fillId="0" borderId="0" xfId="12" applyFont="1" applyFill="1" applyBorder="1" applyAlignment="1">
      <alignment horizontal="center" vertical="center"/>
    </xf>
    <xf numFmtId="0" fontId="2" fillId="0" borderId="0" xfId="12" applyFont="1" applyFill="1" applyAlignment="1">
      <alignment vertical="center"/>
    </xf>
    <xf numFmtId="0" fontId="2" fillId="0" borderId="0" xfId="12" applyFont="1" applyFill="1" applyAlignment="1">
      <alignment horizontal="center" vertical="center"/>
    </xf>
    <xf numFmtId="201" fontId="5" fillId="0" borderId="0" xfId="1" applyNumberFormat="1" applyFont="1" applyFill="1" applyAlignment="1">
      <alignment vertical="center"/>
    </xf>
    <xf numFmtId="199" fontId="5" fillId="0" borderId="1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3" fontId="5" fillId="0" borderId="0" xfId="1" applyFont="1" applyFill="1" applyBorder="1" applyAlignment="1">
      <alignment horizontal="right" vertical="center"/>
    </xf>
    <xf numFmtId="0" fontId="6" fillId="0" borderId="0" xfId="12" applyFont="1" applyFill="1" applyAlignment="1">
      <alignment vertical="center"/>
    </xf>
    <xf numFmtId="0" fontId="2" fillId="0" borderId="0" xfId="12" applyFont="1" applyFill="1" applyAlignment="1">
      <alignment horizontal="left" vertical="center" indent="2"/>
    </xf>
    <xf numFmtId="37" fontId="2" fillId="0" borderId="0" xfId="12" applyNumberFormat="1" applyFont="1" applyFill="1" applyAlignment="1">
      <alignment horizontal="right" vertical="center"/>
    </xf>
    <xf numFmtId="37" fontId="5" fillId="0" borderId="0" xfId="12" applyNumberFormat="1" applyFont="1" applyFill="1" applyAlignment="1">
      <alignment vertical="center"/>
    </xf>
    <xf numFmtId="0" fontId="2" fillId="0" borderId="0" xfId="12" applyFont="1" applyFill="1" applyAlignment="1">
      <alignment horizontal="left" vertical="center" indent="4"/>
    </xf>
    <xf numFmtId="37" fontId="5" fillId="0" borderId="0" xfId="12" applyNumberFormat="1" applyFont="1" applyFill="1" applyBorder="1" applyAlignment="1">
      <alignment horizontal="right" vertical="center"/>
    </xf>
    <xf numFmtId="41" fontId="2" fillId="0" borderId="0" xfId="12" applyNumberFormat="1" applyFont="1" applyFill="1" applyAlignment="1">
      <alignment vertical="center"/>
    </xf>
    <xf numFmtId="0" fontId="13" fillId="0" borderId="0" xfId="12" applyFont="1" applyFill="1" applyAlignment="1">
      <alignment vertical="center"/>
    </xf>
    <xf numFmtId="41" fontId="5" fillId="0" borderId="0" xfId="12" applyNumberFormat="1" applyFont="1" applyFill="1" applyAlignment="1">
      <alignment vertical="center"/>
    </xf>
    <xf numFmtId="0" fontId="5" fillId="0" borderId="0" xfId="12" applyFont="1" applyFill="1" applyAlignment="1">
      <alignment horizontal="left" vertical="center" indent="2"/>
    </xf>
    <xf numFmtId="37" fontId="5" fillId="0" borderId="0" xfId="12" applyNumberFormat="1" applyFont="1" applyFill="1" applyAlignment="1">
      <alignment horizontal="left" vertical="center" indent="3"/>
    </xf>
    <xf numFmtId="37" fontId="5" fillId="0" borderId="0" xfId="12" applyNumberFormat="1" applyFont="1" applyFill="1" applyAlignment="1">
      <alignment horizontal="right" vertical="center"/>
    </xf>
    <xf numFmtId="0" fontId="5" fillId="0" borderId="0" xfId="12" applyFont="1" applyFill="1" applyAlignment="1">
      <alignment horizontal="left" vertical="center" indent="3"/>
    </xf>
    <xf numFmtId="37" fontId="5" fillId="0" borderId="0" xfId="12" applyNumberFormat="1" applyFont="1" applyFill="1" applyAlignment="1">
      <alignment horizontal="center" vertical="center"/>
    </xf>
    <xf numFmtId="37" fontId="5" fillId="0" borderId="0" xfId="12" applyNumberFormat="1" applyFont="1" applyFill="1" applyAlignment="1">
      <alignment horizontal="left" vertical="center" indent="2"/>
    </xf>
    <xf numFmtId="37" fontId="5" fillId="0" borderId="0" xfId="12" applyNumberFormat="1" applyFont="1" applyFill="1" applyAlignment="1">
      <alignment horizontal="left" vertical="center" indent="5"/>
    </xf>
    <xf numFmtId="37" fontId="5" fillId="0" borderId="0" xfId="12" applyNumberFormat="1" applyFont="1" applyFill="1" applyAlignment="1">
      <alignment horizontal="left" vertical="center" indent="4"/>
    </xf>
    <xf numFmtId="0" fontId="5" fillId="0" borderId="0" xfId="12" applyFont="1" applyFill="1" applyBorder="1" applyAlignment="1">
      <alignment horizontal="center" vertical="center"/>
    </xf>
    <xf numFmtId="37" fontId="4" fillId="0" borderId="0" xfId="12" applyNumberFormat="1" applyFont="1" applyFill="1" applyAlignment="1">
      <alignment horizontal="center" vertical="center"/>
    </xf>
    <xf numFmtId="37" fontId="4" fillId="0" borderId="0" xfId="12" applyNumberFormat="1" applyFont="1" applyFill="1" applyAlignment="1">
      <alignment vertical="center"/>
    </xf>
    <xf numFmtId="43" fontId="5" fillId="0" borderId="0" xfId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15" fillId="0" borderId="0" xfId="12" applyFont="1" applyFill="1" applyAlignment="1">
      <alignment vertical="center"/>
    </xf>
    <xf numFmtId="203" fontId="5" fillId="0" borderId="0" xfId="1" applyNumberFormat="1" applyFont="1" applyFill="1" applyAlignment="1">
      <alignment vertical="center"/>
    </xf>
    <xf numFmtId="200" fontId="2" fillId="0" borderId="0" xfId="1" applyNumberFormat="1" applyFont="1" applyFill="1" applyBorder="1" applyAlignment="1">
      <alignment horizontal="center" vertical="center"/>
    </xf>
    <xf numFmtId="37" fontId="2" fillId="0" borderId="0" xfId="1" applyNumberFormat="1" applyFont="1" applyFill="1" applyBorder="1" applyAlignment="1">
      <alignment horizontal="center" vertical="center"/>
    </xf>
    <xf numFmtId="38" fontId="5" fillId="0" borderId="0" xfId="12" applyNumberFormat="1" applyFont="1" applyFill="1" applyAlignment="1">
      <alignment vertical="center"/>
    </xf>
    <xf numFmtId="49" fontId="5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2" fillId="0" borderId="0" xfId="12" applyFont="1" applyFill="1" applyAlignment="1">
      <alignment vertical="center"/>
    </xf>
    <xf numFmtId="37" fontId="22" fillId="0" borderId="0" xfId="12" applyNumberFormat="1" applyFont="1" applyFill="1" applyAlignment="1">
      <alignment vertical="center"/>
    </xf>
    <xf numFmtId="43" fontId="23" fillId="0" borderId="0" xfId="1" applyFont="1" applyFill="1" applyBorder="1" applyAlignment="1">
      <alignment vertical="center"/>
    </xf>
    <xf numFmtId="43" fontId="22" fillId="0" borderId="0" xfId="1" applyFont="1" applyFill="1" applyBorder="1" applyAlignment="1">
      <alignment vertical="center"/>
    </xf>
    <xf numFmtId="0" fontId="4" fillId="0" borderId="0" xfId="14" applyFont="1" applyFill="1" applyAlignment="1">
      <alignment horizontal="right" vertical="center"/>
    </xf>
    <xf numFmtId="0" fontId="4" fillId="0" borderId="0" xfId="14" applyFont="1" applyFill="1" applyBorder="1" applyAlignment="1">
      <alignment vertical="center"/>
    </xf>
    <xf numFmtId="0" fontId="4" fillId="0" borderId="0" xfId="14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" vertical="center"/>
    </xf>
    <xf numFmtId="201" fontId="5" fillId="0" borderId="0" xfId="1" applyNumberFormat="1" applyFont="1" applyFill="1" applyBorder="1" applyAlignment="1">
      <alignment vertical="center"/>
    </xf>
    <xf numFmtId="0" fontId="16" fillId="0" borderId="0" xfId="12" applyFont="1" applyFill="1" applyBorder="1" applyAlignment="1">
      <alignment horizontal="right" vertical="center"/>
    </xf>
    <xf numFmtId="0" fontId="16" fillId="0" borderId="0" xfId="12" applyFont="1" applyFill="1" applyAlignment="1">
      <alignment horizontal="center" vertical="center"/>
    </xf>
    <xf numFmtId="0" fontId="16" fillId="0" borderId="0" xfId="12" applyFont="1" applyFill="1" applyBorder="1" applyAlignment="1">
      <alignment horizontal="center" vertical="center"/>
    </xf>
    <xf numFmtId="3" fontId="17" fillId="0" borderId="0" xfId="3" applyNumberFormat="1" applyFont="1" applyFill="1" applyAlignment="1">
      <alignment vertical="center"/>
    </xf>
    <xf numFmtId="0" fontId="16" fillId="0" borderId="0" xfId="12" applyFont="1" applyFill="1" applyAlignment="1">
      <alignment vertical="center"/>
    </xf>
    <xf numFmtId="0" fontId="16" fillId="0" borderId="0" xfId="12" applyFont="1" applyFill="1" applyBorder="1" applyAlignment="1">
      <alignment vertical="center"/>
    </xf>
    <xf numFmtId="0" fontId="17" fillId="0" borderId="0" xfId="12" applyFont="1" applyFill="1" applyAlignment="1">
      <alignment vertical="center"/>
    </xf>
    <xf numFmtId="0" fontId="17" fillId="0" borderId="0" xfId="12" applyFont="1" applyFill="1" applyBorder="1" applyAlignment="1">
      <alignment horizontal="center" vertical="center"/>
    </xf>
    <xf numFmtId="37" fontId="17" fillId="0" borderId="0" xfId="1" applyNumberFormat="1" applyFont="1" applyFill="1" applyBorder="1" applyAlignment="1">
      <alignment vertical="center"/>
    </xf>
    <xf numFmtId="37" fontId="17" fillId="0" borderId="0" xfId="1" applyNumberFormat="1" applyFont="1" applyFill="1" applyAlignment="1">
      <alignment vertical="center"/>
    </xf>
    <xf numFmtId="37" fontId="17" fillId="0" borderId="0" xfId="3" applyNumberFormat="1" applyFont="1" applyFill="1" applyAlignment="1">
      <alignment vertical="center"/>
    </xf>
    <xf numFmtId="37" fontId="17" fillId="0" borderId="0" xfId="3" applyNumberFormat="1" applyFont="1" applyFill="1" applyBorder="1" applyAlignment="1">
      <alignment vertical="center"/>
    </xf>
    <xf numFmtId="0" fontId="17" fillId="0" borderId="0" xfId="12" applyFont="1" applyFill="1" applyAlignment="1">
      <alignment horizontal="center" vertical="center"/>
    </xf>
    <xf numFmtId="201" fontId="17" fillId="0" borderId="0" xfId="1" applyNumberFormat="1" applyFont="1" applyFill="1" applyAlignment="1">
      <alignment vertical="center"/>
    </xf>
    <xf numFmtId="201" fontId="17" fillId="0" borderId="0" xfId="1" applyNumberFormat="1" applyFont="1" applyFill="1" applyBorder="1" applyAlignment="1">
      <alignment vertical="center"/>
    </xf>
    <xf numFmtId="37" fontId="17" fillId="0" borderId="0" xfId="3" applyNumberFormat="1" applyFont="1" applyFill="1" applyAlignment="1">
      <alignment horizontal="right" vertical="center"/>
    </xf>
    <xf numFmtId="37" fontId="17" fillId="0" borderId="0" xfId="3" applyNumberFormat="1" applyFont="1" applyFill="1" applyBorder="1" applyAlignment="1">
      <alignment horizontal="right" vertical="center"/>
    </xf>
    <xf numFmtId="37" fontId="17" fillId="0" borderId="1" xfId="1" applyNumberFormat="1" applyFont="1" applyFill="1" applyBorder="1" applyAlignment="1">
      <alignment vertical="center"/>
    </xf>
    <xf numFmtId="0" fontId="5" fillId="0" borderId="0" xfId="12" quotePrefix="1" applyFont="1" applyFill="1" applyAlignment="1">
      <alignment vertical="center"/>
    </xf>
    <xf numFmtId="200" fontId="5" fillId="0" borderId="0" xfId="1" quotePrefix="1" applyNumberFormat="1" applyFont="1" applyFill="1" applyBorder="1" applyAlignment="1">
      <alignment horizontal="right" vertical="center" indent="1"/>
    </xf>
    <xf numFmtId="37" fontId="5" fillId="0" borderId="0" xfId="12" quotePrefix="1" applyNumberFormat="1" applyFont="1" applyFill="1" applyAlignment="1">
      <alignment horizontal="right" vertical="center"/>
    </xf>
    <xf numFmtId="37" fontId="5" fillId="0" borderId="0" xfId="1" quotePrefix="1" applyNumberFormat="1" applyFont="1" applyFill="1" applyBorder="1" applyAlignment="1">
      <alignment horizontal="right" vertical="center"/>
    </xf>
    <xf numFmtId="37" fontId="5" fillId="0" borderId="0" xfId="12" quotePrefix="1" applyNumberFormat="1" applyFont="1" applyFill="1" applyBorder="1" applyAlignment="1">
      <alignment horizontal="right" vertical="center"/>
    </xf>
    <xf numFmtId="201" fontId="5" fillId="0" borderId="2" xfId="1" applyNumberFormat="1" applyFont="1" applyFill="1" applyBorder="1" applyAlignment="1">
      <alignment vertical="center"/>
    </xf>
    <xf numFmtId="0" fontId="5" fillId="0" borderId="0" xfId="14" applyFont="1" applyFill="1" applyAlignment="1">
      <alignment horizontal="center" vertical="center"/>
    </xf>
    <xf numFmtId="0" fontId="24" fillId="0" borderId="0" xfId="0" applyFont="1" applyFill="1" applyAlignment="1"/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12" applyFont="1" applyFill="1" applyAlignment="1">
      <alignment horizontal="center" vertical="center"/>
    </xf>
    <xf numFmtId="200" fontId="26" fillId="0" borderId="0" xfId="1" applyNumberFormat="1" applyFont="1" applyFill="1" applyAlignment="1">
      <alignment horizontal="center" vertical="center"/>
    </xf>
    <xf numFmtId="37" fontId="26" fillId="0" borderId="0" xfId="1" applyNumberFormat="1" applyFont="1" applyFill="1" applyAlignment="1">
      <alignment vertical="center"/>
    </xf>
    <xf numFmtId="41" fontId="26" fillId="0" borderId="0" xfId="0" applyNumberFormat="1" applyFont="1" applyFill="1" applyAlignment="1">
      <alignment vertical="center"/>
    </xf>
    <xf numFmtId="37" fontId="27" fillId="0" borderId="0" xfId="0" applyNumberFormat="1" applyFont="1" applyFill="1" applyAlignment="1">
      <alignment vertical="center"/>
    </xf>
    <xf numFmtId="37" fontId="26" fillId="0" borderId="0" xfId="0" applyNumberFormat="1" applyFont="1" applyFill="1" applyAlignment="1">
      <alignment horizontal="right" vertical="center"/>
    </xf>
    <xf numFmtId="37" fontId="26" fillId="0" borderId="0" xfId="0" applyNumberFormat="1" applyFont="1" applyFill="1" applyAlignment="1">
      <alignment vertical="center"/>
    </xf>
    <xf numFmtId="37" fontId="28" fillId="0" borderId="0" xfId="0" applyNumberFormat="1" applyFont="1" applyFill="1" applyAlignment="1">
      <alignment horizontal="right" vertical="center"/>
    </xf>
    <xf numFmtId="37" fontId="26" fillId="0" borderId="0" xfId="0" applyNumberFormat="1" applyFont="1" applyFill="1" applyAlignment="1">
      <alignment horizontal="left" vertical="center" indent="2"/>
    </xf>
    <xf numFmtId="37" fontId="26" fillId="0" borderId="0" xfId="1" applyNumberFormat="1" applyFont="1" applyFill="1" applyAlignment="1">
      <alignment horizontal="right" vertical="center"/>
    </xf>
    <xf numFmtId="37" fontId="27" fillId="0" borderId="0" xfId="0" applyNumberFormat="1" applyFont="1" applyFill="1" applyAlignment="1">
      <alignment horizontal="left" vertical="center" indent="2"/>
    </xf>
    <xf numFmtId="37" fontId="26" fillId="0" borderId="0" xfId="1" applyNumberFormat="1" applyFont="1" applyFill="1" applyBorder="1" applyAlignment="1">
      <alignment horizontal="right" vertical="center"/>
    </xf>
    <xf numFmtId="201" fontId="29" fillId="0" borderId="0" xfId="1" applyNumberFormat="1" applyFont="1" applyFill="1" applyAlignment="1">
      <alignment vertical="center"/>
    </xf>
    <xf numFmtId="0" fontId="26" fillId="0" borderId="0" xfId="14" applyFont="1" applyFill="1" applyAlignment="1">
      <alignment horizontal="left" vertical="center" indent="2"/>
    </xf>
    <xf numFmtId="37" fontId="26" fillId="0" borderId="0" xfId="1" applyNumberFormat="1" applyFont="1" applyFill="1" applyBorder="1" applyAlignment="1">
      <alignment horizontal="center" vertical="center"/>
    </xf>
    <xf numFmtId="37" fontId="26" fillId="0" borderId="0" xfId="0" applyNumberFormat="1" applyFont="1" applyFill="1" applyBorder="1" applyAlignment="1">
      <alignment horizontal="right" vertical="center"/>
    </xf>
    <xf numFmtId="37" fontId="26" fillId="0" borderId="0" xfId="0" applyNumberFormat="1" applyFont="1" applyFill="1" applyAlignment="1">
      <alignment horizontal="left" vertical="center" indent="1"/>
    </xf>
    <xf numFmtId="37" fontId="26" fillId="0" borderId="0" xfId="0" applyNumberFormat="1" applyFont="1" applyFill="1" applyBorder="1" applyAlignment="1">
      <alignment vertical="center"/>
    </xf>
    <xf numFmtId="0" fontId="26" fillId="0" borderId="0" xfId="0" applyFont="1" applyFill="1" applyAlignment="1">
      <alignment horizontal="left" vertical="center" indent="2"/>
    </xf>
    <xf numFmtId="43" fontId="26" fillId="0" borderId="0" xfId="1" applyFont="1" applyFill="1" applyAlignment="1">
      <alignment horizontal="right" vertical="center"/>
    </xf>
    <xf numFmtId="37" fontId="27" fillId="0" borderId="0" xfId="0" applyNumberFormat="1" applyFont="1" applyFill="1" applyAlignment="1">
      <alignment horizontal="left" vertical="center" indent="3"/>
    </xf>
    <xf numFmtId="37" fontId="27" fillId="0" borderId="0" xfId="0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vertical="center"/>
    </xf>
    <xf numFmtId="37" fontId="25" fillId="0" borderId="0" xfId="0" applyNumberFormat="1" applyFont="1" applyFill="1" applyAlignment="1">
      <alignment vertical="center"/>
    </xf>
    <xf numFmtId="37" fontId="27" fillId="0" borderId="0" xfId="0" applyNumberFormat="1" applyFont="1" applyFill="1" applyAlignment="1">
      <alignment horizontal="right" vertical="center"/>
    </xf>
    <xf numFmtId="37" fontId="26" fillId="0" borderId="0" xfId="0" applyNumberFormat="1" applyFont="1" applyFill="1" applyAlignment="1">
      <alignment horizontal="left" vertical="center" indent="4"/>
    </xf>
    <xf numFmtId="203" fontId="26" fillId="0" borderId="0" xfId="1" applyNumberFormat="1" applyFont="1" applyFill="1" applyAlignment="1">
      <alignment vertical="center"/>
    </xf>
    <xf numFmtId="201" fontId="26" fillId="0" borderId="0" xfId="1" applyNumberFormat="1" applyFont="1" applyFill="1" applyBorder="1" applyAlignment="1">
      <alignment horizontal="right" vertical="center"/>
    </xf>
    <xf numFmtId="201" fontId="26" fillId="0" borderId="0" xfId="1" applyNumberFormat="1" applyFont="1" applyFill="1" applyAlignment="1">
      <alignment vertical="center"/>
    </xf>
    <xf numFmtId="37" fontId="26" fillId="0" borderId="0" xfId="0" applyNumberFormat="1" applyFont="1" applyFill="1" applyAlignment="1">
      <alignment horizontal="left" vertical="center" indent="3"/>
    </xf>
    <xf numFmtId="37" fontId="26" fillId="0" borderId="0" xfId="0" applyNumberFormat="1" applyFont="1" applyFill="1" applyAlignment="1">
      <alignment horizontal="left" vertical="center" indent="5"/>
    </xf>
    <xf numFmtId="37" fontId="26" fillId="0" borderId="0" xfId="0" applyNumberFormat="1" applyFont="1" applyFill="1" applyAlignment="1">
      <alignment horizontal="left" vertical="center"/>
    </xf>
    <xf numFmtId="37" fontId="25" fillId="0" borderId="0" xfId="0" applyNumberFormat="1" applyFont="1" applyFill="1" applyAlignment="1">
      <alignment horizontal="left" vertical="center"/>
    </xf>
    <xf numFmtId="37" fontId="30" fillId="0" borderId="0" xfId="0" applyNumberFormat="1" applyFont="1" applyFill="1" applyAlignment="1">
      <alignment horizontal="right" vertical="center" indent="2"/>
    </xf>
    <xf numFmtId="37" fontId="30" fillId="0" borderId="0" xfId="1" applyNumberFormat="1" applyFont="1" applyFill="1" applyAlignment="1">
      <alignment vertical="center"/>
    </xf>
    <xf numFmtId="201" fontId="5" fillId="0" borderId="0" xfId="1" applyNumberFormat="1" applyFont="1" applyFill="1" applyBorder="1" applyAlignment="1">
      <alignment horizontal="right" vertical="center" indent="1"/>
    </xf>
    <xf numFmtId="0" fontId="4" fillId="0" borderId="0" xfId="15" applyFont="1" applyFill="1" applyAlignment="1">
      <alignment vertical="center"/>
    </xf>
    <xf numFmtId="0" fontId="5" fillId="0" borderId="0" xfId="15" applyFont="1" applyFill="1" applyAlignment="1">
      <alignment horizontal="left" vertical="center" indent="2"/>
    </xf>
    <xf numFmtId="199" fontId="31" fillId="0" borderId="0" xfId="1" applyNumberFormat="1" applyFont="1" applyFill="1" applyBorder="1" applyAlignment="1">
      <alignment vertical="center"/>
    </xf>
    <xf numFmtId="3" fontId="17" fillId="0" borderId="0" xfId="3" applyNumberFormat="1" applyFont="1" applyFill="1" applyBorder="1" applyAlignment="1">
      <alignment vertical="center"/>
    </xf>
    <xf numFmtId="43" fontId="26" fillId="0" borderId="0" xfId="1" applyFont="1" applyFill="1" applyAlignment="1">
      <alignment vertical="center"/>
    </xf>
    <xf numFmtId="200" fontId="5" fillId="0" borderId="0" xfId="1" applyNumberFormat="1" applyFont="1" applyFill="1" applyAlignment="1">
      <alignment horizontal="center" vertical="center"/>
    </xf>
    <xf numFmtId="37" fontId="2" fillId="0" borderId="0" xfId="0" applyNumberFormat="1" applyFont="1" applyFill="1" applyBorder="1" applyAlignment="1">
      <alignment horizontal="right" vertical="center"/>
    </xf>
    <xf numFmtId="37" fontId="19" fillId="0" borderId="0" xfId="1" applyNumberFormat="1" applyFont="1" applyFill="1" applyAlignment="1">
      <alignment vertical="center"/>
    </xf>
    <xf numFmtId="41" fontId="5" fillId="0" borderId="0" xfId="0" applyNumberFormat="1" applyFont="1" applyFill="1" applyAlignment="1">
      <alignment vertical="center"/>
    </xf>
    <xf numFmtId="204" fontId="17" fillId="0" borderId="0" xfId="1" applyNumberFormat="1" applyFont="1" applyFill="1" applyAlignment="1">
      <alignment vertical="center"/>
    </xf>
    <xf numFmtId="2" fontId="5" fillId="0" borderId="0" xfId="14" applyNumberFormat="1" applyFont="1" applyFill="1" applyAlignment="1">
      <alignment vertical="center"/>
    </xf>
    <xf numFmtId="0" fontId="4" fillId="0" borderId="0" xfId="15" applyFont="1" applyFill="1" applyAlignment="1">
      <alignment horizontal="left" vertical="center" indent="1"/>
    </xf>
    <xf numFmtId="0" fontId="5" fillId="0" borderId="0" xfId="15" applyFont="1" applyFill="1" applyAlignment="1">
      <alignment horizontal="left" vertical="center" indent="3"/>
    </xf>
    <xf numFmtId="205" fontId="5" fillId="0" borderId="2" xfId="1" applyNumberFormat="1" applyFont="1" applyFill="1" applyBorder="1" applyAlignment="1">
      <alignment vertical="center"/>
    </xf>
    <xf numFmtId="199" fontId="5" fillId="0" borderId="0" xfId="1" applyNumberFormat="1" applyFont="1" applyFill="1" applyBorder="1" applyAlignment="1">
      <alignment horizontal="center" vertical="center"/>
    </xf>
    <xf numFmtId="206" fontId="17" fillId="0" borderId="0" xfId="1" applyNumberFormat="1" applyFont="1" applyFill="1" applyAlignment="1">
      <alignment vertical="center"/>
    </xf>
    <xf numFmtId="206" fontId="17" fillId="0" borderId="1" xfId="1" applyNumberFormat="1" applyFont="1" applyFill="1" applyBorder="1" applyAlignment="1">
      <alignment vertical="center"/>
    </xf>
    <xf numFmtId="203" fontId="5" fillId="0" borderId="2" xfId="14" applyNumberFormat="1" applyFont="1" applyFill="1" applyBorder="1" applyAlignment="1">
      <alignment vertical="center"/>
    </xf>
    <xf numFmtId="203" fontId="5" fillId="0" borderId="1" xfId="1" applyNumberFormat="1" applyFont="1" applyFill="1" applyBorder="1" applyAlignment="1">
      <alignment vertical="center"/>
    </xf>
    <xf numFmtId="0" fontId="12" fillId="0" borderId="0" xfId="16" applyFill="1"/>
    <xf numFmtId="205" fontId="5" fillId="0" borderId="0" xfId="1" applyNumberFormat="1" applyFont="1" applyFill="1" applyBorder="1" applyAlignment="1">
      <alignment vertical="center"/>
    </xf>
    <xf numFmtId="205" fontId="5" fillId="0" borderId="3" xfId="1" applyNumberFormat="1" applyFont="1" applyFill="1" applyBorder="1" applyAlignment="1">
      <alignment vertical="center"/>
    </xf>
    <xf numFmtId="199" fontId="5" fillId="0" borderId="2" xfId="1" applyNumberFormat="1" applyFont="1" applyFill="1" applyBorder="1" applyAlignment="1">
      <alignment horizontal="center" vertical="center"/>
    </xf>
    <xf numFmtId="199" fontId="5" fillId="0" borderId="3" xfId="1" applyNumberFormat="1" applyFont="1" applyFill="1" applyBorder="1" applyAlignment="1">
      <alignment horizontal="center" vertical="center"/>
    </xf>
    <xf numFmtId="37" fontId="26" fillId="0" borderId="0" xfId="0" applyNumberFormat="1" applyFont="1" applyFill="1" applyAlignment="1">
      <alignment horizontal="center" vertical="center"/>
    </xf>
    <xf numFmtId="203" fontId="5" fillId="0" borderId="3" xfId="1" applyNumberFormat="1" applyFont="1" applyFill="1" applyBorder="1" applyAlignment="1">
      <alignment vertical="center"/>
    </xf>
    <xf numFmtId="203" fontId="5" fillId="0" borderId="2" xfId="1" applyNumberFormat="1" applyFont="1" applyFill="1" applyBorder="1" applyAlignment="1">
      <alignment vertical="center"/>
    </xf>
    <xf numFmtId="203" fontId="5" fillId="0" borderId="0" xfId="1" applyNumberFormat="1" applyFont="1" applyFill="1" applyBorder="1" applyAlignment="1">
      <alignment vertical="center"/>
    </xf>
    <xf numFmtId="199" fontId="5" fillId="0" borderId="3" xfId="1" applyNumberFormat="1" applyFont="1" applyFill="1" applyBorder="1" applyAlignment="1">
      <alignment vertical="center"/>
    </xf>
    <xf numFmtId="199" fontId="5" fillId="0" borderId="4" xfId="1" applyNumberFormat="1" applyFont="1" applyFill="1" applyBorder="1" applyAlignment="1">
      <alignment vertical="center"/>
    </xf>
    <xf numFmtId="37" fontId="5" fillId="0" borderId="0" xfId="12" applyNumberFormat="1" applyFont="1" applyFill="1" applyBorder="1" applyAlignment="1">
      <alignment vertical="center"/>
    </xf>
    <xf numFmtId="205" fontId="20" fillId="0" borderId="0" xfId="1" applyNumberFormat="1" applyFont="1" applyFill="1" applyBorder="1" applyAlignment="1">
      <alignment vertical="center"/>
    </xf>
    <xf numFmtId="205" fontId="20" fillId="0" borderId="1" xfId="1" applyNumberFormat="1" applyFont="1" applyFill="1" applyBorder="1" applyAlignment="1">
      <alignment vertical="center"/>
    </xf>
    <xf numFmtId="199" fontId="20" fillId="0" borderId="0" xfId="1" applyNumberFormat="1" applyFont="1" applyFill="1" applyBorder="1" applyAlignment="1">
      <alignment horizontal="center" vertical="center"/>
    </xf>
    <xf numFmtId="199" fontId="20" fillId="0" borderId="1" xfId="1" applyNumberFormat="1" applyFont="1" applyFill="1" applyBorder="1" applyAlignment="1">
      <alignment horizontal="center" vertical="center"/>
    </xf>
    <xf numFmtId="199" fontId="5" fillId="0" borderId="1" xfId="1" applyNumberFormat="1" applyFont="1" applyFill="1" applyBorder="1" applyAlignment="1">
      <alignment horizontal="center" vertical="center"/>
    </xf>
    <xf numFmtId="205" fontId="5" fillId="0" borderId="1" xfId="1" applyNumberFormat="1" applyFont="1" applyFill="1" applyBorder="1" applyAlignment="1">
      <alignment vertical="center"/>
    </xf>
    <xf numFmtId="201" fontId="26" fillId="0" borderId="2" xfId="1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37" fontId="25" fillId="0" borderId="0" xfId="0" applyNumberFormat="1" applyFont="1" applyFill="1" applyAlignment="1">
      <alignment horizontal="center" vertical="center"/>
    </xf>
    <xf numFmtId="201" fontId="5" fillId="0" borderId="1" xfId="1" applyNumberFormat="1" applyFont="1" applyFill="1" applyBorder="1" applyAlignment="1">
      <alignment vertical="center"/>
    </xf>
    <xf numFmtId="0" fontId="3" fillId="0" borderId="0" xfId="12" applyFont="1" applyFill="1" applyAlignment="1">
      <alignment horizontal="center" vertical="center"/>
    </xf>
    <xf numFmtId="38" fontId="2" fillId="0" borderId="0" xfId="12" applyNumberFormat="1" applyFont="1" applyFill="1" applyAlignment="1">
      <alignment vertical="center"/>
    </xf>
    <xf numFmtId="0" fontId="7" fillId="0" borderId="0" xfId="12" applyFont="1" applyFill="1" applyAlignment="1">
      <alignment horizontal="center" vertical="center"/>
    </xf>
    <xf numFmtId="0" fontId="4" fillId="0" borderId="2" xfId="12" applyFont="1" applyFill="1" applyBorder="1" applyAlignment="1">
      <alignment horizontal="right" vertical="center"/>
    </xf>
    <xf numFmtId="0" fontId="7" fillId="0" borderId="0" xfId="12" applyFont="1" applyFill="1" applyAlignment="1">
      <alignment horizontal="center"/>
    </xf>
    <xf numFmtId="0" fontId="4" fillId="0" borderId="0" xfId="12" applyFont="1" applyFill="1" applyAlignment="1">
      <alignment horizontal="center" vertical="center"/>
    </xf>
    <xf numFmtId="0" fontId="4" fillId="0" borderId="0" xfId="14" applyFont="1" applyFill="1" applyAlignment="1">
      <alignment horizontal="center" vertical="center"/>
    </xf>
    <xf numFmtId="0" fontId="7" fillId="0" borderId="0" xfId="14" applyFont="1" applyFill="1" applyAlignment="1">
      <alignment horizontal="center" vertical="center"/>
    </xf>
    <xf numFmtId="0" fontId="4" fillId="0" borderId="2" xfId="14" applyFont="1" applyFill="1" applyBorder="1" applyAlignment="1">
      <alignment horizontal="right" vertical="center"/>
    </xf>
    <xf numFmtId="0" fontId="5" fillId="0" borderId="0" xfId="14" applyFont="1" applyFill="1" applyAlignment="1">
      <alignment horizontal="left" vertical="center" indent="2"/>
    </xf>
    <xf numFmtId="0" fontId="16" fillId="0" borderId="0" xfId="12" applyFont="1" applyFill="1" applyBorder="1" applyAlignment="1">
      <alignment horizontal="center" vertical="center"/>
    </xf>
    <xf numFmtId="0" fontId="14" fillId="0" borderId="0" xfId="12" applyFont="1" applyFill="1" applyAlignment="1">
      <alignment horizontal="center" vertical="center"/>
    </xf>
    <xf numFmtId="0" fontId="3" fillId="0" borderId="2" xfId="12" applyFont="1" applyFill="1" applyBorder="1" applyAlignment="1">
      <alignment horizontal="right" vertical="center"/>
    </xf>
    <xf numFmtId="0" fontId="16" fillId="0" borderId="2" xfId="12" applyFont="1" applyFill="1" applyBorder="1" applyAlignment="1">
      <alignment horizontal="center" vertical="center"/>
    </xf>
    <xf numFmtId="0" fontId="16" fillId="0" borderId="2" xfId="13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37" fontId="25" fillId="0" borderId="2" xfId="0" applyNumberFormat="1" applyFont="1" applyFill="1" applyBorder="1" applyAlignment="1">
      <alignment horizontal="right" vertical="center"/>
    </xf>
    <xf numFmtId="37" fontId="24" fillId="0" borderId="0" xfId="0" applyNumberFormat="1" applyFont="1" applyFill="1" applyAlignment="1">
      <alignment horizontal="center" vertical="justify"/>
    </xf>
    <xf numFmtId="37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2" xfId="0" applyFont="1" applyFill="1" applyBorder="1" applyAlignment="1">
      <alignment horizontal="righ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justify"/>
    </xf>
  </cellXfs>
  <cellStyles count="17">
    <cellStyle name="Comma" xfId="1" builtinId="3"/>
    <cellStyle name="Comma 2" xfId="2"/>
    <cellStyle name="Comma 2 2" xfId="3"/>
    <cellStyle name="Comma 3" xfId="4"/>
    <cellStyle name="Comma 3 2" xfId="5"/>
    <cellStyle name="Comma 3 3" xfId="6"/>
    <cellStyle name="Comma 3 4" xfId="7"/>
    <cellStyle name="Comma 4" xfId="8"/>
    <cellStyle name="Comma 4 2" xfId="9"/>
    <cellStyle name="Comma 4 3" xfId="10"/>
    <cellStyle name="Normal" xfId="0" builtinId="0"/>
    <cellStyle name="Normal 2" xfId="11"/>
    <cellStyle name="Normal 2 2" xfId="12"/>
    <cellStyle name="Normal 2 2 8" xfId="13"/>
    <cellStyle name="Normal 3" xfId="14"/>
    <cellStyle name="Normal 3 2 2 2" xfId="15"/>
    <cellStyle name="Normal 4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B050"/>
  </sheetPr>
  <dimension ref="A1:J56"/>
  <sheetViews>
    <sheetView topLeftCell="A22" zoomScaleNormal="100" zoomScaleSheetLayoutView="100" workbookViewId="0">
      <selection activeCell="A37" sqref="A37:J37"/>
    </sheetView>
  </sheetViews>
  <sheetFormatPr defaultRowHeight="24" customHeight="1"/>
  <cols>
    <col min="1" max="1" width="31.85546875" style="45" customWidth="1"/>
    <col min="2" max="2" width="8" style="46" customWidth="1"/>
    <col min="3" max="3" width="2.7109375" style="45" customWidth="1"/>
    <col min="4" max="4" width="12.140625" style="45" customWidth="1"/>
    <col min="5" max="5" width="2.7109375" style="45" customWidth="1"/>
    <col min="6" max="6" width="11.5703125" style="45" customWidth="1"/>
    <col min="7" max="7" width="2.7109375" style="45" customWidth="1"/>
    <col min="8" max="8" width="11.85546875" style="45" customWidth="1"/>
    <col min="9" max="9" width="2.7109375" style="45" customWidth="1"/>
    <col min="10" max="10" width="12.7109375" style="45" customWidth="1"/>
    <col min="11" max="11" width="1.140625" style="45" customWidth="1"/>
    <col min="12" max="16384" width="9.140625" style="45"/>
  </cols>
  <sheetData>
    <row r="1" spans="1:10" s="54" customFormat="1" ht="26.25">
      <c r="A1" s="200" t="s">
        <v>31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54" customFormat="1" ht="26.25">
      <c r="A2" s="200" t="s">
        <v>67</v>
      </c>
      <c r="B2" s="200"/>
      <c r="C2" s="200"/>
      <c r="D2" s="200"/>
      <c r="E2" s="200"/>
      <c r="F2" s="200"/>
      <c r="G2" s="200"/>
      <c r="H2" s="200"/>
      <c r="I2" s="200"/>
      <c r="J2" s="200"/>
    </row>
    <row r="3" spans="1:10" s="54" customFormat="1" ht="26.25">
      <c r="A3" s="200" t="s">
        <v>146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21">
      <c r="A4" s="201" t="s">
        <v>48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0" ht="6" customHeight="1"/>
    <row r="6" spans="1:10" ht="20.100000000000001" customHeight="1">
      <c r="B6" s="41" t="s">
        <v>41</v>
      </c>
      <c r="C6" s="41"/>
      <c r="D6" s="198" t="s">
        <v>0</v>
      </c>
      <c r="E6" s="198"/>
      <c r="F6" s="198"/>
      <c r="G6" s="46"/>
      <c r="H6" s="198" t="s">
        <v>37</v>
      </c>
      <c r="I6" s="198"/>
      <c r="J6" s="198"/>
    </row>
    <row r="7" spans="1:10" ht="20.100000000000001" customHeight="1">
      <c r="B7" s="41"/>
      <c r="C7" s="198" t="s">
        <v>131</v>
      </c>
      <c r="D7" s="198"/>
      <c r="E7" s="198"/>
      <c r="F7" s="41"/>
      <c r="G7" s="198" t="s">
        <v>131</v>
      </c>
      <c r="H7" s="198"/>
      <c r="I7" s="198"/>
      <c r="J7" s="41"/>
    </row>
    <row r="8" spans="1:10" ht="20.100000000000001" customHeight="1">
      <c r="C8" s="46"/>
      <c r="D8" s="41" t="s">
        <v>49</v>
      </c>
      <c r="E8" s="43"/>
      <c r="F8" s="41" t="s">
        <v>49</v>
      </c>
      <c r="H8" s="41" t="s">
        <v>49</v>
      </c>
      <c r="I8" s="43"/>
      <c r="J8" s="41" t="s">
        <v>49</v>
      </c>
    </row>
    <row r="9" spans="1:10" ht="20.100000000000001" customHeight="1">
      <c r="C9" s="46"/>
      <c r="D9" s="41" t="s">
        <v>147</v>
      </c>
      <c r="E9" s="43"/>
      <c r="F9" s="41" t="s">
        <v>50</v>
      </c>
      <c r="H9" s="41" t="s">
        <v>147</v>
      </c>
      <c r="I9" s="43"/>
      <c r="J9" s="41" t="s">
        <v>50</v>
      </c>
    </row>
    <row r="10" spans="1:10" ht="20.100000000000001" customHeight="1">
      <c r="C10" s="46"/>
      <c r="D10" s="41">
        <v>2561</v>
      </c>
      <c r="E10" s="43"/>
      <c r="F10" s="41">
        <v>2560</v>
      </c>
      <c r="H10" s="41">
        <v>2561</v>
      </c>
      <c r="I10" s="43"/>
      <c r="J10" s="41">
        <v>2560</v>
      </c>
    </row>
    <row r="11" spans="1:10" ht="20.100000000000001" customHeight="1">
      <c r="A11" s="41" t="s">
        <v>1</v>
      </c>
      <c r="B11" s="41"/>
      <c r="C11" s="41"/>
    </row>
    <row r="12" spans="1:10" ht="20.100000000000001" customHeight="1">
      <c r="A12" s="45" t="s">
        <v>2</v>
      </c>
      <c r="C12" s="46"/>
      <c r="D12" s="25"/>
      <c r="E12" s="25"/>
      <c r="F12" s="25"/>
      <c r="G12" s="25"/>
      <c r="H12" s="25"/>
      <c r="I12" s="25"/>
      <c r="J12" s="25"/>
    </row>
    <row r="13" spans="1:10" ht="20.100000000000001" customHeight="1">
      <c r="A13" s="55" t="s">
        <v>21</v>
      </c>
      <c r="B13" s="46">
        <v>4.3</v>
      </c>
      <c r="C13" s="46"/>
      <c r="D13" s="18">
        <v>5276734</v>
      </c>
      <c r="E13" s="19"/>
      <c r="F13" s="18">
        <v>4679930</v>
      </c>
      <c r="G13" s="19"/>
      <c r="H13" s="18">
        <v>5119737</v>
      </c>
      <c r="I13" s="19"/>
      <c r="J13" s="18">
        <v>4476263</v>
      </c>
    </row>
    <row r="14" spans="1:10" ht="20.100000000000001" customHeight="1">
      <c r="A14" s="55" t="s">
        <v>32</v>
      </c>
      <c r="B14" s="46">
        <v>5</v>
      </c>
      <c r="C14" s="46"/>
      <c r="D14" s="18">
        <v>173258</v>
      </c>
      <c r="E14" s="19"/>
      <c r="F14" s="18">
        <v>973265</v>
      </c>
      <c r="G14" s="19"/>
      <c r="H14" s="78">
        <v>0</v>
      </c>
      <c r="I14" s="79"/>
      <c r="J14" s="18">
        <v>800000</v>
      </c>
    </row>
    <row r="15" spans="1:10" ht="20.100000000000001" customHeight="1">
      <c r="A15" s="55" t="s">
        <v>156</v>
      </c>
      <c r="B15" s="44">
        <v>6.1</v>
      </c>
      <c r="C15" s="44"/>
      <c r="D15" s="18">
        <v>1182454</v>
      </c>
      <c r="E15" s="19"/>
      <c r="F15" s="18">
        <v>794665</v>
      </c>
      <c r="G15" s="19"/>
      <c r="H15" s="18">
        <v>1147115</v>
      </c>
      <c r="I15" s="19"/>
      <c r="J15" s="18">
        <v>725020</v>
      </c>
    </row>
    <row r="16" spans="1:10" ht="20.100000000000001" customHeight="1">
      <c r="A16" s="55" t="s">
        <v>93</v>
      </c>
      <c r="B16" s="44">
        <v>14</v>
      </c>
      <c r="C16" s="44"/>
      <c r="D16" s="18">
        <v>2870659</v>
      </c>
      <c r="E16" s="19"/>
      <c r="F16" s="18">
        <v>2042056</v>
      </c>
      <c r="G16" s="19"/>
      <c r="H16" s="18">
        <v>2756045</v>
      </c>
      <c r="I16" s="19"/>
      <c r="J16" s="18">
        <v>1935605</v>
      </c>
    </row>
    <row r="17" spans="1:10" ht="20.100000000000001" customHeight="1">
      <c r="A17" s="55" t="s">
        <v>3</v>
      </c>
      <c r="C17" s="46"/>
      <c r="D17" s="18">
        <v>51</v>
      </c>
      <c r="E17" s="19"/>
      <c r="F17" s="18">
        <v>588</v>
      </c>
      <c r="G17" s="19"/>
      <c r="H17" s="78">
        <v>0</v>
      </c>
      <c r="I17" s="19"/>
      <c r="J17" s="18">
        <v>516</v>
      </c>
    </row>
    <row r="18" spans="1:10" ht="20.100000000000001" customHeight="1">
      <c r="A18" s="58" t="s">
        <v>22</v>
      </c>
      <c r="C18" s="46"/>
      <c r="D18" s="185">
        <f>D13+D14+D15+D16+D17</f>
        <v>9503156</v>
      </c>
      <c r="E18" s="20"/>
      <c r="F18" s="185">
        <f>F13+F14+F15+F16+F17</f>
        <v>8490504</v>
      </c>
      <c r="G18" s="20"/>
      <c r="H18" s="185">
        <f>H13+H14+H15+H16+H17</f>
        <v>9022897</v>
      </c>
      <c r="I18" s="20"/>
      <c r="J18" s="185">
        <f>J13+J14+J15+J16+J17</f>
        <v>7937404</v>
      </c>
    </row>
    <row r="19" spans="1:10" ht="20.100000000000001" customHeight="1">
      <c r="C19" s="46"/>
      <c r="D19" s="20"/>
      <c r="E19" s="20"/>
      <c r="F19" s="20"/>
      <c r="G19" s="20"/>
      <c r="H19" s="20"/>
      <c r="I19" s="20"/>
      <c r="J19" s="20"/>
    </row>
    <row r="20" spans="1:10" ht="20.100000000000001" customHeight="1">
      <c r="A20" s="45" t="s">
        <v>23</v>
      </c>
      <c r="C20" s="46"/>
      <c r="D20" s="25"/>
      <c r="E20" s="25"/>
      <c r="F20" s="25"/>
      <c r="G20" s="42"/>
      <c r="H20" s="25"/>
      <c r="I20" s="42"/>
      <c r="J20" s="25"/>
    </row>
    <row r="21" spans="1:10" ht="20.100000000000001" customHeight="1">
      <c r="A21" s="55" t="s">
        <v>118</v>
      </c>
      <c r="B21" s="46" t="s">
        <v>133</v>
      </c>
      <c r="C21" s="46"/>
      <c r="D21" s="18">
        <v>136027</v>
      </c>
      <c r="E21" s="56"/>
      <c r="F21" s="18">
        <v>135962</v>
      </c>
      <c r="G21" s="40"/>
      <c r="H21" s="18">
        <v>98000</v>
      </c>
      <c r="I21" s="30"/>
      <c r="J21" s="18">
        <v>98000</v>
      </c>
    </row>
    <row r="22" spans="1:10" ht="20.100000000000001" customHeight="1">
      <c r="A22" s="55" t="s">
        <v>42</v>
      </c>
      <c r="B22" s="46" t="s">
        <v>134</v>
      </c>
      <c r="C22" s="46"/>
      <c r="D22" s="78">
        <v>0</v>
      </c>
      <c r="E22" s="79"/>
      <c r="F22" s="78">
        <v>0</v>
      </c>
      <c r="G22" s="40"/>
      <c r="H22" s="18">
        <v>552855</v>
      </c>
      <c r="I22" s="19"/>
      <c r="J22" s="18">
        <v>552855</v>
      </c>
    </row>
    <row r="23" spans="1:10" ht="20.100000000000001" customHeight="1">
      <c r="A23" s="55" t="s">
        <v>104</v>
      </c>
      <c r="B23" s="46">
        <v>7</v>
      </c>
      <c r="C23" s="46"/>
      <c r="D23" s="18">
        <v>25810</v>
      </c>
      <c r="E23" s="56"/>
      <c r="F23" s="18">
        <v>25810</v>
      </c>
      <c r="G23" s="40"/>
      <c r="H23" s="18">
        <v>25810</v>
      </c>
      <c r="I23" s="19"/>
      <c r="J23" s="18">
        <v>25810</v>
      </c>
    </row>
    <row r="24" spans="1:10" ht="20.100000000000001" customHeight="1">
      <c r="A24" s="55" t="s">
        <v>94</v>
      </c>
      <c r="B24" s="46">
        <v>8</v>
      </c>
      <c r="C24" s="46"/>
      <c r="D24" s="18">
        <v>1872090</v>
      </c>
      <c r="E24" s="56"/>
      <c r="F24" s="18">
        <v>1866233</v>
      </c>
      <c r="G24" s="40"/>
      <c r="H24" s="18">
        <v>1603944</v>
      </c>
      <c r="I24" s="40"/>
      <c r="J24" s="18">
        <v>1606460</v>
      </c>
    </row>
    <row r="25" spans="1:10" ht="20.100000000000001" customHeight="1">
      <c r="A25" s="55" t="s">
        <v>120</v>
      </c>
      <c r="B25" s="46">
        <v>9</v>
      </c>
      <c r="C25" s="46"/>
      <c r="D25" s="18">
        <v>78750</v>
      </c>
      <c r="E25" s="56"/>
      <c r="F25" s="18">
        <v>82898</v>
      </c>
      <c r="G25" s="40"/>
      <c r="H25" s="78">
        <v>0</v>
      </c>
      <c r="I25" s="79"/>
      <c r="J25" s="78">
        <v>0</v>
      </c>
    </row>
    <row r="26" spans="1:10" ht="20.100000000000001" customHeight="1">
      <c r="A26" s="55" t="s">
        <v>95</v>
      </c>
      <c r="B26" s="46">
        <v>10</v>
      </c>
      <c r="C26" s="46"/>
      <c r="D26" s="18">
        <v>547450</v>
      </c>
      <c r="E26" s="56"/>
      <c r="F26" s="18">
        <v>547565</v>
      </c>
      <c r="G26" s="40"/>
      <c r="H26" s="18">
        <v>545901</v>
      </c>
      <c r="I26" s="40"/>
      <c r="J26" s="18">
        <v>545901</v>
      </c>
    </row>
    <row r="27" spans="1:10" ht="20.100000000000001" customHeight="1">
      <c r="A27" s="55" t="s">
        <v>89</v>
      </c>
      <c r="B27" s="44">
        <v>11</v>
      </c>
      <c r="C27" s="44"/>
      <c r="D27" s="18">
        <v>36974</v>
      </c>
      <c r="E27" s="56"/>
      <c r="F27" s="18">
        <v>42985</v>
      </c>
      <c r="G27" s="40"/>
      <c r="H27" s="18">
        <v>32505</v>
      </c>
      <c r="I27" s="40"/>
      <c r="J27" s="18">
        <v>37733</v>
      </c>
    </row>
    <row r="28" spans="1:10" ht="20.100000000000001" customHeight="1">
      <c r="A28" s="55" t="s">
        <v>28</v>
      </c>
      <c r="C28" s="46"/>
      <c r="D28" s="18">
        <v>5565</v>
      </c>
      <c r="E28" s="56"/>
      <c r="F28" s="18">
        <v>6016</v>
      </c>
      <c r="G28" s="40"/>
      <c r="H28" s="18">
        <v>4095</v>
      </c>
      <c r="I28" s="40"/>
      <c r="J28" s="18">
        <v>4798</v>
      </c>
    </row>
    <row r="29" spans="1:10" ht="20.100000000000001" customHeight="1">
      <c r="A29" s="58" t="s">
        <v>24</v>
      </c>
      <c r="C29" s="46"/>
      <c r="D29" s="185">
        <f>SUM(D21:D28)</f>
        <v>2702666</v>
      </c>
      <c r="E29" s="56"/>
      <c r="F29" s="185">
        <f>SUM(F21:F28)</f>
        <v>2707469</v>
      </c>
      <c r="G29" s="56"/>
      <c r="H29" s="185">
        <f>SUM(H21:H28)</f>
        <v>2863110</v>
      </c>
      <c r="I29" s="56"/>
      <c r="J29" s="185">
        <f>SUM(J21:J28)</f>
        <v>2871557</v>
      </c>
    </row>
    <row r="30" spans="1:10" ht="20.100000000000001" customHeight="1" thickBot="1">
      <c r="A30" s="43" t="s">
        <v>4</v>
      </c>
      <c r="B30" s="41"/>
      <c r="C30" s="41"/>
      <c r="D30" s="48">
        <f>D18+D29</f>
        <v>12205822</v>
      </c>
      <c r="E30" s="56"/>
      <c r="F30" s="48">
        <f>F18+F29</f>
        <v>11197973</v>
      </c>
      <c r="G30" s="56"/>
      <c r="H30" s="48">
        <f>H18+H29</f>
        <v>11886007</v>
      </c>
      <c r="I30" s="56"/>
      <c r="J30" s="48">
        <f>J18+J29</f>
        <v>10808961</v>
      </c>
    </row>
    <row r="31" spans="1:10" ht="20.100000000000001" customHeight="1" thickTop="1">
      <c r="E31" s="60"/>
      <c r="F31" s="60"/>
      <c r="G31" s="60"/>
      <c r="H31" s="60"/>
      <c r="I31" s="60"/>
      <c r="J31" s="60"/>
    </row>
    <row r="32" spans="1:10" ht="20.100000000000001" customHeight="1"/>
    <row r="33" spans="1:10" ht="20.100000000000001" customHeight="1"/>
    <row r="34" spans="1:10" ht="20.100000000000001" customHeight="1"/>
    <row r="35" spans="1:10" ht="20.100000000000001" customHeight="1"/>
    <row r="36" spans="1:10" ht="20.100000000000001" customHeight="1"/>
    <row r="37" spans="1:10" ht="23.1" customHeight="1">
      <c r="A37" s="199" t="s">
        <v>78</v>
      </c>
      <c r="B37" s="199"/>
      <c r="C37" s="199"/>
      <c r="D37" s="199"/>
      <c r="E37" s="199"/>
      <c r="F37" s="199"/>
      <c r="G37" s="199"/>
      <c r="H37" s="199"/>
      <c r="I37" s="199"/>
      <c r="J37" s="199"/>
    </row>
    <row r="38" spans="1:10" ht="23.1" customHeight="1"/>
    <row r="39" spans="1:10" ht="23.1" customHeight="1"/>
    <row r="40" spans="1:10" ht="23.1" customHeight="1"/>
    <row r="41" spans="1:10" ht="23.1" customHeight="1"/>
    <row r="42" spans="1:10" ht="23.1" customHeight="1"/>
    <row r="43" spans="1:10" ht="23.1" customHeight="1"/>
    <row r="44" spans="1:10" ht="23.1" customHeight="1"/>
    <row r="45" spans="1:10" ht="23.1" customHeight="1"/>
    <row r="46" spans="1:10" ht="23.1" customHeight="1"/>
    <row r="47" spans="1:10" ht="23.1" customHeight="1"/>
    <row r="48" spans="1:10" ht="23.1" customHeight="1"/>
    <row r="49" ht="23.1" customHeight="1"/>
    <row r="50" ht="23.1" customHeight="1"/>
    <row r="51" ht="23.1" customHeight="1"/>
    <row r="52" ht="23.1" customHeight="1"/>
    <row r="53" ht="22.35" customHeight="1"/>
    <row r="54" ht="22.35" customHeight="1"/>
    <row r="55" ht="22.35" customHeight="1"/>
    <row r="56" ht="22.35" customHeight="1"/>
  </sheetData>
  <mergeCells count="9">
    <mergeCell ref="G7:I7"/>
    <mergeCell ref="A37:J37"/>
    <mergeCell ref="C7:E7"/>
    <mergeCell ref="A1:J1"/>
    <mergeCell ref="A2:J2"/>
    <mergeCell ref="A3:J3"/>
    <mergeCell ref="A4:J4"/>
    <mergeCell ref="D6:F6"/>
    <mergeCell ref="H6:J6"/>
  </mergeCells>
  <pageMargins left="0.8" right="0.2" top="1" bottom="0.75" header="0.6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268"/>
  <sheetViews>
    <sheetView topLeftCell="A55" zoomScaleNormal="100" zoomScaleSheetLayoutView="100" workbookViewId="0">
      <selection activeCell="A34" sqref="A34:IV34"/>
    </sheetView>
  </sheetViews>
  <sheetFormatPr defaultRowHeight="24" customHeight="1"/>
  <cols>
    <col min="1" max="1" width="38.140625" style="38" customWidth="1"/>
    <col min="2" max="2" width="8" style="38" customWidth="1"/>
    <col min="3" max="3" width="2.7109375" style="38" customWidth="1"/>
    <col min="4" max="4" width="11.140625" style="38" customWidth="1"/>
    <col min="5" max="5" width="2.7109375" style="38" customWidth="1"/>
    <col min="6" max="6" width="11" style="38" customWidth="1"/>
    <col min="7" max="7" width="2.7109375" style="38" customWidth="1"/>
    <col min="8" max="8" width="10.85546875" style="38" customWidth="1"/>
    <col min="9" max="9" width="2.7109375" style="38" customWidth="1"/>
    <col min="10" max="10" width="11" style="38" customWidth="1"/>
    <col min="11" max="16384" width="9.140625" style="38"/>
  </cols>
  <sheetData>
    <row r="1" spans="1:10" s="61" customFormat="1" ht="23.25">
      <c r="A1" s="202" t="s">
        <v>31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61" customFormat="1" ht="23.25">
      <c r="A2" s="202" t="s">
        <v>77</v>
      </c>
      <c r="B2" s="202"/>
      <c r="C2" s="202"/>
      <c r="D2" s="202"/>
      <c r="E2" s="202"/>
      <c r="F2" s="202"/>
      <c r="G2" s="202"/>
      <c r="H2" s="202"/>
      <c r="I2" s="202"/>
      <c r="J2" s="202"/>
    </row>
    <row r="3" spans="1:10" s="61" customFormat="1" ht="23.25">
      <c r="A3" s="200" t="str">
        <f>งบดุล!A3</f>
        <v>ณ วันที่ 31 มีนาคม 2561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s="61" customFormat="1" ht="23.25">
      <c r="A4" s="201" t="s">
        <v>48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0" ht="6" customHeight="1"/>
    <row r="6" spans="1:10" ht="21">
      <c r="B6" s="36" t="s">
        <v>41</v>
      </c>
      <c r="C6" s="36"/>
      <c r="D6" s="203" t="s">
        <v>0</v>
      </c>
      <c r="E6" s="203"/>
      <c r="F6" s="203"/>
      <c r="H6" s="203" t="s">
        <v>37</v>
      </c>
      <c r="I6" s="203"/>
      <c r="J6" s="203"/>
    </row>
    <row r="7" spans="1:10" ht="21">
      <c r="B7" s="36"/>
      <c r="C7" s="36"/>
      <c r="D7" s="36" t="s">
        <v>131</v>
      </c>
      <c r="E7" s="37"/>
      <c r="F7" s="36"/>
      <c r="H7" s="36" t="s">
        <v>131</v>
      </c>
      <c r="I7" s="37"/>
      <c r="J7" s="36"/>
    </row>
    <row r="8" spans="1:10" ht="21">
      <c r="B8" s="36"/>
      <c r="C8" s="36"/>
      <c r="D8" s="36" t="s">
        <v>49</v>
      </c>
      <c r="E8" s="37"/>
      <c r="F8" s="36" t="s">
        <v>49</v>
      </c>
      <c r="H8" s="36" t="s">
        <v>49</v>
      </c>
      <c r="I8" s="37"/>
      <c r="J8" s="36" t="s">
        <v>49</v>
      </c>
    </row>
    <row r="9" spans="1:10" ht="21">
      <c r="B9" s="36"/>
      <c r="C9" s="36"/>
      <c r="D9" s="41" t="s">
        <v>147</v>
      </c>
      <c r="E9" s="43"/>
      <c r="F9" s="41" t="s">
        <v>50</v>
      </c>
      <c r="H9" s="41" t="s">
        <v>147</v>
      </c>
      <c r="I9" s="43"/>
      <c r="J9" s="41" t="s">
        <v>50</v>
      </c>
    </row>
    <row r="10" spans="1:10" ht="21">
      <c r="B10" s="36"/>
      <c r="C10" s="36"/>
      <c r="D10" s="41">
        <v>2561</v>
      </c>
      <c r="E10" s="43"/>
      <c r="F10" s="41">
        <v>2560</v>
      </c>
      <c r="H10" s="41">
        <v>2561</v>
      </c>
      <c r="I10" s="43"/>
      <c r="J10" s="41">
        <v>2560</v>
      </c>
    </row>
    <row r="11" spans="1:10" ht="21">
      <c r="A11" s="36" t="s">
        <v>79</v>
      </c>
      <c r="B11" s="36"/>
      <c r="C11" s="36"/>
      <c r="D11" s="62"/>
      <c r="E11" s="62"/>
      <c r="F11" s="62"/>
      <c r="G11" s="62"/>
      <c r="H11" s="62"/>
      <c r="I11" s="62"/>
      <c r="J11" s="62"/>
    </row>
    <row r="12" spans="1:10" ht="21">
      <c r="A12" s="38" t="s">
        <v>5</v>
      </c>
      <c r="B12" s="39"/>
      <c r="C12" s="39"/>
      <c r="D12" s="57"/>
      <c r="E12" s="57"/>
      <c r="F12" s="57"/>
      <c r="G12" s="57"/>
      <c r="H12" s="57"/>
      <c r="I12" s="57"/>
      <c r="J12" s="57"/>
    </row>
    <row r="13" spans="1:10" ht="21">
      <c r="A13" s="63" t="s">
        <v>114</v>
      </c>
      <c r="B13" s="39"/>
      <c r="C13" s="39"/>
      <c r="D13" s="57"/>
      <c r="E13" s="57"/>
      <c r="F13" s="57"/>
      <c r="G13" s="57"/>
      <c r="H13" s="111" t="s">
        <v>108</v>
      </c>
      <c r="I13" s="111" t="s">
        <v>108</v>
      </c>
      <c r="J13" s="111" t="s">
        <v>108</v>
      </c>
    </row>
    <row r="14" spans="1:10" ht="21">
      <c r="A14" s="66" t="s">
        <v>100</v>
      </c>
      <c r="B14" s="39">
        <v>12</v>
      </c>
      <c r="C14" s="39"/>
      <c r="D14" s="18">
        <v>5735</v>
      </c>
      <c r="E14" s="65"/>
      <c r="F14" s="18">
        <v>9461</v>
      </c>
      <c r="G14" s="65"/>
      <c r="H14" s="156">
        <v>0</v>
      </c>
      <c r="I14" s="112"/>
      <c r="J14" s="156">
        <v>0</v>
      </c>
    </row>
    <row r="15" spans="1:10" ht="21">
      <c r="A15" s="68" t="s">
        <v>157</v>
      </c>
      <c r="B15" s="39">
        <v>13</v>
      </c>
      <c r="C15" s="39"/>
      <c r="D15" s="18">
        <v>2912323</v>
      </c>
      <c r="E15" s="65"/>
      <c r="F15" s="18">
        <v>898215</v>
      </c>
      <c r="G15" s="65"/>
      <c r="H15" s="18">
        <v>2834335</v>
      </c>
      <c r="I15" s="113"/>
      <c r="J15" s="18">
        <v>820827</v>
      </c>
    </row>
    <row r="16" spans="1:10" ht="21">
      <c r="A16" s="68" t="s">
        <v>101</v>
      </c>
      <c r="B16" s="39"/>
      <c r="C16" s="39"/>
      <c r="D16" s="18"/>
      <c r="E16" s="65"/>
      <c r="F16" s="18"/>
      <c r="G16" s="65"/>
      <c r="H16" s="18"/>
      <c r="I16" s="111"/>
    </row>
    <row r="17" spans="1:11" ht="21">
      <c r="A17" s="64" t="s">
        <v>102</v>
      </c>
      <c r="B17" s="39">
        <v>15</v>
      </c>
      <c r="C17" s="39"/>
      <c r="D17" s="18">
        <v>6987</v>
      </c>
      <c r="E17" s="65"/>
      <c r="F17" s="18">
        <v>7074</v>
      </c>
      <c r="G17" s="65"/>
      <c r="H17" s="18">
        <v>4131</v>
      </c>
      <c r="I17" s="113"/>
      <c r="J17" s="18">
        <v>4186</v>
      </c>
    </row>
    <row r="18" spans="1:11" ht="21">
      <c r="A18" s="63" t="s">
        <v>66</v>
      </c>
      <c r="B18" s="39"/>
      <c r="C18" s="39"/>
      <c r="D18" s="18">
        <v>261632</v>
      </c>
      <c r="E18" s="65"/>
      <c r="F18" s="18">
        <v>218914</v>
      </c>
      <c r="G18" s="65"/>
      <c r="H18" s="18">
        <v>256433</v>
      </c>
      <c r="I18" s="113"/>
      <c r="J18" s="18">
        <v>214487</v>
      </c>
    </row>
    <row r="19" spans="1:11" ht="21">
      <c r="A19" s="68" t="s">
        <v>153</v>
      </c>
      <c r="B19" s="39"/>
      <c r="C19" s="39"/>
      <c r="D19" s="18"/>
      <c r="E19" s="65"/>
      <c r="F19" s="18"/>
      <c r="G19" s="65"/>
      <c r="H19" s="18"/>
      <c r="I19" s="113"/>
      <c r="J19" s="18"/>
    </row>
    <row r="20" spans="1:11" ht="21">
      <c r="A20" s="64" t="s">
        <v>154</v>
      </c>
      <c r="B20" s="39">
        <v>16</v>
      </c>
      <c r="C20" s="39"/>
      <c r="D20" s="18">
        <v>7987</v>
      </c>
      <c r="E20" s="65"/>
      <c r="F20" s="18">
        <v>19289</v>
      </c>
      <c r="G20" s="65"/>
      <c r="H20" s="18">
        <v>6250</v>
      </c>
      <c r="I20" s="113"/>
      <c r="J20" s="18">
        <v>13286</v>
      </c>
    </row>
    <row r="21" spans="1:11" ht="21">
      <c r="A21" s="68" t="s">
        <v>6</v>
      </c>
      <c r="B21" s="39"/>
      <c r="C21" s="39"/>
      <c r="D21" s="18">
        <v>35731</v>
      </c>
      <c r="E21" s="65"/>
      <c r="F21" s="18">
        <v>31607</v>
      </c>
      <c r="G21" s="65"/>
      <c r="H21" s="18">
        <v>18607</v>
      </c>
      <c r="I21" s="113"/>
      <c r="J21" s="18">
        <v>15592</v>
      </c>
    </row>
    <row r="22" spans="1:11" ht="21">
      <c r="A22" s="69" t="s">
        <v>7</v>
      </c>
      <c r="B22" s="67"/>
      <c r="C22" s="67"/>
      <c r="D22" s="185">
        <f>D14+D15+D17+D18+D21+D20</f>
        <v>3230395</v>
      </c>
      <c r="E22" s="65"/>
      <c r="F22" s="185">
        <f>F14+F15+F17+F18+F21+F20</f>
        <v>1184560</v>
      </c>
      <c r="G22" s="65"/>
      <c r="H22" s="185">
        <f>H14+H15+H17+H18+H21+H20</f>
        <v>3119756</v>
      </c>
      <c r="I22" s="113" t="s">
        <v>108</v>
      </c>
      <c r="J22" s="185">
        <f>J14+J15+J17+J18+J21+J20</f>
        <v>1068378</v>
      </c>
    </row>
    <row r="23" spans="1:11" ht="21">
      <c r="A23" s="69"/>
      <c r="B23" s="67"/>
      <c r="C23" s="67"/>
      <c r="D23" s="18"/>
      <c r="E23" s="65"/>
      <c r="F23" s="18"/>
      <c r="G23" s="65"/>
      <c r="H23" s="18"/>
      <c r="I23" s="113"/>
      <c r="J23" s="18"/>
    </row>
    <row r="24" spans="1:11" ht="21">
      <c r="A24" s="38" t="s">
        <v>27</v>
      </c>
      <c r="B24" s="67"/>
      <c r="C24" s="67"/>
      <c r="D24" s="18"/>
      <c r="E24" s="65"/>
      <c r="F24" s="18"/>
      <c r="G24" s="65"/>
      <c r="H24" s="18" t="s">
        <v>108</v>
      </c>
      <c r="I24" s="113" t="s">
        <v>108</v>
      </c>
      <c r="J24" s="18" t="s">
        <v>108</v>
      </c>
    </row>
    <row r="25" spans="1:11" ht="21">
      <c r="A25" s="68" t="s">
        <v>58</v>
      </c>
      <c r="B25" s="39">
        <v>15</v>
      </c>
      <c r="C25" s="39"/>
      <c r="D25" s="18">
        <v>6889</v>
      </c>
      <c r="E25" s="65"/>
      <c r="F25" s="18">
        <v>8570</v>
      </c>
      <c r="G25" s="65"/>
      <c r="H25" s="18">
        <v>2963</v>
      </c>
      <c r="I25" s="113"/>
      <c r="J25" s="18">
        <v>3944</v>
      </c>
    </row>
    <row r="26" spans="1:11" ht="21">
      <c r="A26" s="68" t="s">
        <v>90</v>
      </c>
      <c r="B26" s="71">
        <v>11</v>
      </c>
      <c r="C26" s="71"/>
      <c r="D26" s="18">
        <v>116609</v>
      </c>
      <c r="E26" s="65"/>
      <c r="F26" s="18">
        <v>116609</v>
      </c>
      <c r="G26" s="65"/>
      <c r="H26" s="18">
        <v>109180</v>
      </c>
      <c r="I26" s="113"/>
      <c r="J26" s="18">
        <v>109180</v>
      </c>
    </row>
    <row r="27" spans="1:11" ht="21">
      <c r="A27" s="68" t="s">
        <v>155</v>
      </c>
      <c r="B27" s="39"/>
      <c r="C27" s="39"/>
      <c r="D27" s="18"/>
      <c r="E27" s="65"/>
      <c r="F27" s="18"/>
      <c r="G27" s="65"/>
      <c r="H27" s="18"/>
      <c r="I27" s="113"/>
      <c r="J27" s="18"/>
    </row>
    <row r="28" spans="1:11" ht="21">
      <c r="A28" s="64" t="s">
        <v>154</v>
      </c>
      <c r="B28" s="39">
        <v>16</v>
      </c>
      <c r="C28" s="39"/>
      <c r="D28" s="18">
        <v>108539</v>
      </c>
      <c r="E28" s="65"/>
      <c r="F28" s="18">
        <v>111679</v>
      </c>
      <c r="G28" s="65"/>
      <c r="H28" s="18">
        <v>88918</v>
      </c>
      <c r="I28" s="113"/>
      <c r="J28" s="18">
        <v>92694</v>
      </c>
    </row>
    <row r="29" spans="1:11" ht="21">
      <c r="A29" s="68" t="s">
        <v>116</v>
      </c>
      <c r="B29" s="67"/>
      <c r="C29" s="67"/>
      <c r="D29" s="18">
        <v>15835</v>
      </c>
      <c r="E29" s="65"/>
      <c r="F29" s="18">
        <v>15845</v>
      </c>
      <c r="G29" s="59"/>
      <c r="H29" s="18">
        <v>15535</v>
      </c>
      <c r="I29" s="114"/>
      <c r="J29" s="18">
        <v>15545</v>
      </c>
    </row>
    <row r="30" spans="1:11" ht="21">
      <c r="A30" s="69" t="s">
        <v>25</v>
      </c>
      <c r="B30" s="67"/>
      <c r="C30" s="67"/>
      <c r="D30" s="185">
        <f>SUM(D25:D29)</f>
        <v>247872</v>
      </c>
      <c r="E30" s="65"/>
      <c r="F30" s="185">
        <f>SUM(F25:F29)</f>
        <v>252703</v>
      </c>
      <c r="G30" s="59"/>
      <c r="H30" s="185">
        <f>SUM(H25:H29)</f>
        <v>216596</v>
      </c>
      <c r="I30" s="115" t="s">
        <v>108</v>
      </c>
      <c r="J30" s="185">
        <f>SUM(J25:J29)</f>
        <v>221363</v>
      </c>
    </row>
    <row r="31" spans="1:11" ht="21">
      <c r="A31" s="68" t="s">
        <v>8</v>
      </c>
      <c r="B31" s="67"/>
      <c r="C31" s="67"/>
      <c r="D31" s="185">
        <f>D22+D30</f>
        <v>3478267</v>
      </c>
      <c r="E31" s="65"/>
      <c r="F31" s="185">
        <f>F22+F30</f>
        <v>1437263</v>
      </c>
      <c r="G31" s="59"/>
      <c r="H31" s="185">
        <f>H22+H30</f>
        <v>3336352</v>
      </c>
      <c r="I31" s="115" t="s">
        <v>108</v>
      </c>
      <c r="J31" s="185">
        <f>J22+J30</f>
        <v>1289741</v>
      </c>
    </row>
    <row r="32" spans="1:11" ht="23.25">
      <c r="A32" s="68"/>
      <c r="B32" s="67"/>
      <c r="C32" s="67"/>
      <c r="D32" s="59"/>
      <c r="E32" s="65"/>
      <c r="F32" s="59"/>
      <c r="G32" s="59"/>
      <c r="H32" s="59"/>
      <c r="I32" s="59"/>
      <c r="J32" s="59"/>
      <c r="K32" s="61"/>
    </row>
    <row r="33" spans="1:13" ht="23.25">
      <c r="A33" s="68"/>
      <c r="B33" s="67"/>
      <c r="C33" s="67"/>
      <c r="D33" s="59"/>
      <c r="E33" s="65"/>
      <c r="F33" s="59"/>
      <c r="G33" s="59"/>
      <c r="H33" s="59"/>
      <c r="I33" s="59"/>
      <c r="J33" s="59"/>
      <c r="K33" s="61"/>
    </row>
    <row r="34" spans="1:13" ht="23.25">
      <c r="A34" s="68"/>
      <c r="B34" s="67"/>
      <c r="C34" s="67"/>
      <c r="D34" s="59"/>
      <c r="E34" s="65"/>
      <c r="F34" s="59"/>
      <c r="G34" s="59"/>
      <c r="H34" s="59"/>
      <c r="I34" s="59"/>
      <c r="J34" s="59"/>
      <c r="K34" s="61"/>
    </row>
    <row r="35" spans="1:13" ht="23.25">
      <c r="A35" s="68"/>
      <c r="B35" s="67"/>
      <c r="C35" s="67"/>
      <c r="D35" s="59"/>
      <c r="E35" s="65"/>
      <c r="F35" s="59"/>
      <c r="G35" s="59"/>
      <c r="H35" s="59"/>
      <c r="I35" s="59"/>
      <c r="J35" s="59"/>
      <c r="K35" s="61"/>
    </row>
    <row r="36" spans="1:13" ht="23.25">
      <c r="A36" s="68"/>
      <c r="B36" s="67"/>
      <c r="C36" s="67"/>
      <c r="D36" s="59"/>
      <c r="E36" s="65"/>
      <c r="F36" s="59"/>
      <c r="G36" s="59"/>
      <c r="H36" s="59"/>
      <c r="I36" s="59"/>
      <c r="J36" s="59"/>
      <c r="K36" s="61"/>
    </row>
    <row r="37" spans="1:13" s="61" customFormat="1" ht="23.25">
      <c r="A37" s="202" t="s">
        <v>31</v>
      </c>
      <c r="B37" s="202"/>
      <c r="C37" s="202"/>
      <c r="D37" s="202"/>
      <c r="E37" s="202"/>
      <c r="F37" s="202"/>
      <c r="G37" s="202"/>
      <c r="H37" s="202"/>
      <c r="I37" s="202"/>
      <c r="J37" s="202"/>
      <c r="L37" s="38"/>
      <c r="M37" s="38"/>
    </row>
    <row r="38" spans="1:13" s="61" customFormat="1" ht="23.25">
      <c r="A38" s="202" t="s">
        <v>77</v>
      </c>
      <c r="B38" s="202"/>
      <c r="C38" s="202"/>
      <c r="D38" s="202"/>
      <c r="E38" s="202"/>
      <c r="F38" s="202"/>
      <c r="G38" s="202"/>
      <c r="H38" s="202"/>
      <c r="I38" s="202"/>
      <c r="J38" s="202"/>
      <c r="L38" s="38"/>
      <c r="M38" s="38"/>
    </row>
    <row r="39" spans="1:13" s="61" customFormat="1" ht="23.25">
      <c r="A39" s="200" t="str">
        <f>งบดุล!A3</f>
        <v>ณ วันที่ 31 มีนาคม 2561</v>
      </c>
      <c r="B39" s="200"/>
      <c r="C39" s="200"/>
      <c r="D39" s="200"/>
      <c r="E39" s="200"/>
      <c r="F39" s="200"/>
      <c r="G39" s="200"/>
      <c r="H39" s="200"/>
      <c r="I39" s="200"/>
      <c r="J39" s="200"/>
      <c r="L39" s="38"/>
      <c r="M39" s="38"/>
    </row>
    <row r="40" spans="1:13" s="61" customFormat="1" ht="23.25">
      <c r="A40" s="201" t="s">
        <v>48</v>
      </c>
      <c r="B40" s="201"/>
      <c r="C40" s="201"/>
      <c r="D40" s="201"/>
      <c r="E40" s="201"/>
      <c r="F40" s="201"/>
      <c r="G40" s="201"/>
      <c r="H40" s="201"/>
      <c r="I40" s="201"/>
      <c r="J40" s="201"/>
      <c r="K40" s="38"/>
      <c r="L40" s="38"/>
      <c r="M40" s="38"/>
    </row>
    <row r="41" spans="1:13" ht="6" customHeight="1"/>
    <row r="42" spans="1:13" ht="21">
      <c r="B42" s="36" t="s">
        <v>41</v>
      </c>
      <c r="C42" s="36"/>
      <c r="D42" s="203" t="s">
        <v>0</v>
      </c>
      <c r="E42" s="203"/>
      <c r="F42" s="203"/>
      <c r="H42" s="203" t="s">
        <v>37</v>
      </c>
      <c r="I42" s="203"/>
      <c r="J42" s="203"/>
    </row>
    <row r="43" spans="1:13" ht="21">
      <c r="B43" s="36"/>
      <c r="C43" s="36"/>
      <c r="D43" s="36" t="s">
        <v>131</v>
      </c>
      <c r="E43" s="37"/>
      <c r="F43" s="36"/>
      <c r="H43" s="36" t="s">
        <v>131</v>
      </c>
      <c r="I43" s="37"/>
      <c r="J43" s="36"/>
    </row>
    <row r="44" spans="1:13" ht="21">
      <c r="B44" s="36"/>
      <c r="C44" s="36"/>
      <c r="D44" s="36" t="s">
        <v>49</v>
      </c>
      <c r="E44" s="37"/>
      <c r="F44" s="36" t="s">
        <v>49</v>
      </c>
      <c r="H44" s="36" t="s">
        <v>49</v>
      </c>
      <c r="I44" s="37"/>
      <c r="J44" s="36" t="s">
        <v>49</v>
      </c>
    </row>
    <row r="45" spans="1:13" ht="21">
      <c r="B45" s="36"/>
      <c r="C45" s="36"/>
      <c r="D45" s="41" t="s">
        <v>147</v>
      </c>
      <c r="E45" s="43"/>
      <c r="F45" s="41" t="s">
        <v>50</v>
      </c>
      <c r="H45" s="41" t="s">
        <v>147</v>
      </c>
      <c r="I45" s="43"/>
      <c r="J45" s="41" t="s">
        <v>50</v>
      </c>
    </row>
    <row r="46" spans="1:13" ht="21">
      <c r="B46" s="36"/>
      <c r="C46" s="36"/>
      <c r="D46" s="41">
        <v>2561</v>
      </c>
      <c r="E46" s="43"/>
      <c r="F46" s="41">
        <v>2560</v>
      </c>
      <c r="H46" s="41">
        <v>2561</v>
      </c>
      <c r="I46" s="43"/>
      <c r="J46" s="41">
        <v>2560</v>
      </c>
    </row>
    <row r="47" spans="1:13" ht="21">
      <c r="A47" s="36" t="s">
        <v>96</v>
      </c>
      <c r="B47" s="72"/>
      <c r="C47" s="72"/>
      <c r="D47" s="72"/>
      <c r="E47" s="57"/>
      <c r="F47" s="72"/>
      <c r="G47" s="57"/>
      <c r="H47" s="72"/>
      <c r="I47" s="57"/>
      <c r="J47" s="72"/>
    </row>
    <row r="48" spans="1:13" ht="21">
      <c r="A48" s="38" t="s">
        <v>80</v>
      </c>
      <c r="B48" s="57"/>
      <c r="C48" s="57"/>
      <c r="D48" s="57"/>
      <c r="E48" s="57"/>
      <c r="F48" s="57"/>
      <c r="G48" s="57"/>
      <c r="H48" s="57"/>
      <c r="I48" s="57"/>
      <c r="J48" s="57"/>
    </row>
    <row r="49" spans="1:10" ht="21">
      <c r="A49" s="57" t="s">
        <v>33</v>
      </c>
      <c r="B49" s="57"/>
      <c r="C49" s="57"/>
      <c r="D49" s="57"/>
      <c r="E49" s="57"/>
      <c r="F49" s="57"/>
      <c r="G49" s="57"/>
      <c r="H49" s="57"/>
      <c r="I49" s="57"/>
      <c r="J49" s="57"/>
    </row>
    <row r="50" spans="1:10" ht="21">
      <c r="A50" s="68" t="s">
        <v>9</v>
      </c>
      <c r="B50" s="68"/>
      <c r="C50" s="68"/>
      <c r="D50" s="187"/>
      <c r="E50" s="57"/>
      <c r="F50" s="57"/>
      <c r="G50" s="57"/>
      <c r="H50" s="57"/>
      <c r="I50" s="57"/>
      <c r="J50" s="57"/>
    </row>
    <row r="51" spans="1:10" ht="21.75" thickBot="1">
      <c r="A51" s="64" t="s">
        <v>97</v>
      </c>
      <c r="B51" s="70"/>
      <c r="C51" s="70"/>
      <c r="D51" s="186">
        <v>1754148</v>
      </c>
      <c r="E51" s="65"/>
      <c r="F51" s="186">
        <v>1754148</v>
      </c>
      <c r="G51" s="65"/>
      <c r="H51" s="186">
        <v>1754148</v>
      </c>
      <c r="I51" s="65"/>
      <c r="J51" s="186">
        <v>1754148</v>
      </c>
    </row>
    <row r="52" spans="1:10" ht="21.75" thickTop="1">
      <c r="A52" s="68" t="s">
        <v>47</v>
      </c>
      <c r="B52" s="68"/>
      <c r="C52" s="68"/>
      <c r="D52" s="65"/>
      <c r="E52" s="65"/>
      <c r="F52" s="65"/>
      <c r="G52" s="65"/>
      <c r="H52" s="65"/>
      <c r="I52" s="65"/>
      <c r="J52" s="65"/>
    </row>
    <row r="53" spans="1:10" ht="21">
      <c r="A53" s="64" t="s">
        <v>98</v>
      </c>
      <c r="B53" s="68"/>
      <c r="C53" s="68"/>
      <c r="D53" s="65"/>
      <c r="E53" s="65"/>
      <c r="F53" s="65"/>
      <c r="G53" s="65"/>
      <c r="H53" s="65"/>
      <c r="I53" s="65"/>
      <c r="J53" s="65"/>
    </row>
    <row r="54" spans="1:10" ht="21">
      <c r="A54" s="70" t="s">
        <v>99</v>
      </c>
      <c r="B54" s="70"/>
      <c r="C54" s="70"/>
      <c r="D54" s="18">
        <v>1754142</v>
      </c>
      <c r="E54" s="65"/>
      <c r="F54" s="18">
        <v>1754142</v>
      </c>
      <c r="G54" s="65"/>
      <c r="H54" s="18">
        <v>1754142</v>
      </c>
      <c r="I54" s="65"/>
      <c r="J54" s="18">
        <v>1754142</v>
      </c>
    </row>
    <row r="55" spans="1:10" ht="21">
      <c r="A55" s="70"/>
      <c r="B55" s="70"/>
      <c r="C55" s="70"/>
      <c r="D55" s="65"/>
      <c r="E55" s="65"/>
      <c r="F55" s="65"/>
      <c r="G55" s="65"/>
      <c r="H55" s="65"/>
      <c r="I55" s="65"/>
      <c r="J55" s="65"/>
    </row>
    <row r="56" spans="1:10" ht="21">
      <c r="A56" s="57" t="s">
        <v>43</v>
      </c>
      <c r="B56" s="39">
        <v>19</v>
      </c>
      <c r="C56" s="39"/>
      <c r="D56" s="177">
        <v>-43570</v>
      </c>
      <c r="E56" s="65"/>
      <c r="F56" s="177">
        <v>-43570</v>
      </c>
      <c r="G56" s="177"/>
      <c r="H56" s="177">
        <v>-43570</v>
      </c>
      <c r="I56" s="177"/>
      <c r="J56" s="177">
        <v>-43570</v>
      </c>
    </row>
    <row r="57" spans="1:10" ht="21">
      <c r="A57" s="68"/>
      <c r="B57" s="39"/>
      <c r="C57" s="39"/>
      <c r="D57" s="65"/>
      <c r="E57" s="65"/>
      <c r="F57" s="65"/>
      <c r="G57" s="65"/>
      <c r="H57" s="65"/>
      <c r="I57" s="65"/>
      <c r="J57" s="65"/>
    </row>
    <row r="58" spans="1:10" ht="21">
      <c r="A58" s="57" t="s">
        <v>10</v>
      </c>
      <c r="B58" s="39"/>
      <c r="C58" s="39"/>
      <c r="D58" s="65"/>
      <c r="E58" s="65"/>
      <c r="F58" s="65"/>
      <c r="G58" s="65"/>
      <c r="H58" s="65"/>
      <c r="I58" s="65"/>
      <c r="J58" s="65"/>
    </row>
    <row r="59" spans="1:10" ht="21">
      <c r="A59" s="68" t="s">
        <v>11</v>
      </c>
      <c r="B59" s="39"/>
      <c r="C59" s="39"/>
      <c r="D59" s="65"/>
      <c r="E59" s="65"/>
      <c r="F59" s="65"/>
      <c r="G59" s="65"/>
      <c r="H59" s="65"/>
      <c r="I59" s="65"/>
      <c r="J59" s="65"/>
    </row>
    <row r="60" spans="1:10" ht="21">
      <c r="A60" s="64" t="s">
        <v>52</v>
      </c>
      <c r="B60" s="39"/>
      <c r="C60" s="39"/>
      <c r="D60" s="18">
        <v>175415</v>
      </c>
      <c r="E60" s="65"/>
      <c r="F60" s="18">
        <v>175415</v>
      </c>
      <c r="G60" s="65"/>
      <c r="H60" s="18">
        <v>175415</v>
      </c>
      <c r="I60" s="65"/>
      <c r="J60" s="18">
        <v>175415</v>
      </c>
    </row>
    <row r="61" spans="1:10" ht="21">
      <c r="A61" s="68" t="s">
        <v>30</v>
      </c>
      <c r="B61" s="39"/>
      <c r="C61" s="39"/>
      <c r="D61" s="18">
        <v>6812981</v>
      </c>
      <c r="E61" s="59"/>
      <c r="F61" s="18">
        <v>7820018</v>
      </c>
      <c r="G61" s="59"/>
      <c r="H61" s="18">
        <v>6663668</v>
      </c>
      <c r="I61" s="59"/>
      <c r="J61" s="18">
        <v>7633233</v>
      </c>
    </row>
    <row r="62" spans="1:10" ht="21">
      <c r="A62" s="57" t="s">
        <v>107</v>
      </c>
      <c r="B62" s="39"/>
      <c r="C62" s="39"/>
      <c r="D62" s="170">
        <v>-51223</v>
      </c>
      <c r="E62" s="65"/>
      <c r="F62" s="170">
        <v>-33766</v>
      </c>
      <c r="G62" s="65"/>
      <c r="H62" s="116">
        <v>0</v>
      </c>
      <c r="I62" s="31"/>
      <c r="J62" s="116">
        <v>0</v>
      </c>
    </row>
    <row r="63" spans="1:10" ht="21">
      <c r="A63" s="57" t="s">
        <v>69</v>
      </c>
      <c r="B63" s="39"/>
      <c r="C63" s="39"/>
      <c r="D63" s="18">
        <f>SUM(D54:D62)</f>
        <v>8647745</v>
      </c>
      <c r="E63" s="65"/>
      <c r="F63" s="18">
        <f>SUM(F54:F62)</f>
        <v>9672239</v>
      </c>
      <c r="G63" s="65"/>
      <c r="H63" s="18">
        <f>SUM(H54:H62)</f>
        <v>8549655</v>
      </c>
      <c r="I63" s="65"/>
      <c r="J63" s="18">
        <f>SUM(J54:J62)</f>
        <v>9519220</v>
      </c>
    </row>
    <row r="64" spans="1:10" ht="21">
      <c r="A64" s="57" t="s">
        <v>68</v>
      </c>
      <c r="B64" s="39"/>
      <c r="C64" s="39"/>
      <c r="D64" s="18">
        <v>79810</v>
      </c>
      <c r="E64" s="65"/>
      <c r="F64" s="18">
        <v>88471</v>
      </c>
      <c r="G64" s="65"/>
      <c r="H64" s="116">
        <v>0</v>
      </c>
      <c r="I64" s="31"/>
      <c r="J64" s="116">
        <v>0</v>
      </c>
    </row>
    <row r="65" spans="1:10" ht="21">
      <c r="A65" s="63" t="s">
        <v>81</v>
      </c>
      <c r="B65" s="68"/>
      <c r="C65" s="68"/>
      <c r="D65" s="185">
        <f>SUM(D63:D64)</f>
        <v>8727555</v>
      </c>
      <c r="E65" s="59"/>
      <c r="F65" s="185">
        <f>SUM(F63:F64)</f>
        <v>9760710</v>
      </c>
      <c r="G65" s="59"/>
      <c r="H65" s="185">
        <f>SUM(H63:H64)</f>
        <v>8549655</v>
      </c>
      <c r="I65" s="59"/>
      <c r="J65" s="185">
        <f>SUM(J63:J64)</f>
        <v>9519220</v>
      </c>
    </row>
    <row r="66" spans="1:10" ht="21.75" thickBot="1">
      <c r="A66" s="37" t="s">
        <v>82</v>
      </c>
      <c r="B66" s="73"/>
      <c r="C66" s="73"/>
      <c r="D66" s="48">
        <f>D31+D65</f>
        <v>12205822</v>
      </c>
      <c r="E66" s="59"/>
      <c r="F66" s="48">
        <f>F31+F65</f>
        <v>11197973</v>
      </c>
      <c r="G66" s="59"/>
      <c r="H66" s="48">
        <f>H31+H65</f>
        <v>11886007</v>
      </c>
      <c r="I66" s="59"/>
      <c r="J66" s="48">
        <f>J31+J65</f>
        <v>10808961</v>
      </c>
    </row>
    <row r="67" spans="1:10" ht="21.75" thickTop="1">
      <c r="A67" s="57"/>
      <c r="B67" s="57"/>
      <c r="C67" s="57"/>
      <c r="D67" s="18"/>
      <c r="E67" s="74"/>
      <c r="F67" s="18"/>
      <c r="G67" s="74"/>
      <c r="H67" s="159"/>
      <c r="I67" s="74"/>
      <c r="J67" s="18"/>
    </row>
    <row r="68" spans="1:10" s="84" customFormat="1" ht="21">
      <c r="B68" s="85"/>
      <c r="C68" s="85"/>
      <c r="D68" s="86">
        <f>D66-งบดุล!D30</f>
        <v>0</v>
      </c>
      <c r="E68" s="87"/>
      <c r="F68" s="87">
        <f>F66-งบดุล!F30</f>
        <v>0</v>
      </c>
      <c r="G68" s="87"/>
      <c r="H68" s="87">
        <f>H66-งบดุล!H30</f>
        <v>0</v>
      </c>
      <c r="I68" s="87"/>
      <c r="J68" s="87">
        <f>J66-งบดุล!J30</f>
        <v>0</v>
      </c>
    </row>
    <row r="69" spans="1:10" ht="21">
      <c r="A69" s="57"/>
      <c r="B69" s="57"/>
      <c r="C69" s="57"/>
      <c r="D69" s="75"/>
      <c r="E69" s="74"/>
      <c r="F69" s="74"/>
      <c r="G69" s="74"/>
      <c r="H69" s="74"/>
      <c r="I69" s="74"/>
      <c r="J69" s="74"/>
    </row>
    <row r="70" spans="1:10" ht="21">
      <c r="A70" s="57"/>
      <c r="B70" s="57"/>
      <c r="C70" s="57"/>
      <c r="D70" s="75"/>
      <c r="E70" s="74"/>
      <c r="F70" s="74"/>
      <c r="G70" s="74"/>
      <c r="H70" s="74"/>
      <c r="I70" s="74"/>
      <c r="J70" s="74"/>
    </row>
    <row r="71" spans="1:10" ht="21">
      <c r="B71" s="57"/>
      <c r="C71" s="57"/>
      <c r="D71" s="75"/>
      <c r="E71" s="74"/>
      <c r="F71" s="74"/>
      <c r="G71" s="74"/>
      <c r="H71" s="74"/>
      <c r="I71" s="74"/>
      <c r="J71" s="74"/>
    </row>
    <row r="72" spans="1:10" ht="21">
      <c r="A72" s="80" t="s">
        <v>78</v>
      </c>
      <c r="B72" s="57"/>
      <c r="C72" s="57"/>
      <c r="D72" s="75"/>
      <c r="E72" s="74"/>
      <c r="F72" s="74"/>
      <c r="G72" s="74"/>
      <c r="H72" s="74"/>
      <c r="I72" s="74"/>
      <c r="J72" s="74"/>
    </row>
    <row r="73" spans="1:10" ht="21">
      <c r="A73" s="57"/>
      <c r="B73" s="57"/>
      <c r="C73" s="57"/>
      <c r="D73" s="75"/>
      <c r="E73" s="74"/>
      <c r="F73" s="74"/>
      <c r="G73" s="74"/>
      <c r="H73" s="74"/>
      <c r="I73" s="74"/>
      <c r="J73" s="74"/>
    </row>
    <row r="74" spans="1:10" ht="21">
      <c r="A74" s="57"/>
      <c r="B74" s="57"/>
      <c r="C74" s="57"/>
      <c r="D74" s="75"/>
      <c r="E74" s="74"/>
      <c r="F74" s="74"/>
      <c r="G74" s="74"/>
      <c r="H74" s="74"/>
      <c r="I74" s="74"/>
      <c r="J74" s="74"/>
    </row>
    <row r="75" spans="1:10" ht="21"/>
    <row r="76" spans="1:10" ht="21"/>
    <row r="77" spans="1:10" ht="21"/>
    <row r="78" spans="1:10" ht="21"/>
    <row r="79" spans="1:10" ht="21"/>
    <row r="80" spans="1:10" ht="21"/>
    <row r="81" ht="21"/>
    <row r="82" ht="21"/>
    <row r="83" ht="21"/>
    <row r="84" ht="21"/>
    <row r="85" ht="21"/>
    <row r="86" ht="21"/>
    <row r="87" ht="21"/>
    <row r="88" ht="21"/>
    <row r="89" ht="21"/>
    <row r="90" ht="21"/>
    <row r="91" ht="21"/>
    <row r="92" ht="21"/>
    <row r="93" ht="21"/>
    <row r="94" ht="21"/>
    <row r="95" ht="21"/>
    <row r="96" ht="21"/>
    <row r="97" ht="21"/>
    <row r="98" ht="21"/>
    <row r="99" ht="21"/>
    <row r="100" ht="21"/>
    <row r="101" ht="21"/>
    <row r="102" ht="21"/>
    <row r="103" ht="21"/>
    <row r="104" ht="21"/>
    <row r="105" ht="21"/>
    <row r="106" ht="21"/>
    <row r="107" ht="21"/>
    <row r="108" ht="21"/>
    <row r="109" ht="21"/>
    <row r="110" ht="21"/>
    <row r="111" ht="21"/>
    <row r="112" ht="21"/>
    <row r="113" ht="21"/>
    <row r="114" ht="21"/>
    <row r="115" ht="21"/>
    <row r="116" ht="21"/>
    <row r="117" ht="21"/>
    <row r="118" ht="21"/>
    <row r="119" ht="21"/>
    <row r="120" ht="21"/>
    <row r="121" ht="21"/>
    <row r="122" ht="21"/>
    <row r="123" ht="21"/>
    <row r="124" ht="21"/>
    <row r="125" ht="21"/>
    <row r="126" ht="21"/>
    <row r="127" ht="21"/>
    <row r="128" ht="21"/>
    <row r="129" ht="21"/>
    <row r="130" ht="21"/>
    <row r="131" ht="21"/>
    <row r="132" ht="21"/>
    <row r="133" ht="21"/>
    <row r="134" ht="23.1" customHeight="1"/>
    <row r="135" ht="23.1" customHeight="1"/>
    <row r="136" ht="23.1" customHeight="1"/>
    <row r="137" ht="22.35" customHeight="1"/>
    <row r="138" ht="22.35" customHeight="1"/>
    <row r="139" ht="22.35" customHeight="1"/>
    <row r="140" ht="22.35" customHeight="1"/>
    <row r="141" ht="22.35" customHeight="1"/>
    <row r="142" ht="22.35" customHeight="1"/>
    <row r="143" ht="22.35" customHeight="1"/>
    <row r="144" ht="22.35" customHeight="1"/>
    <row r="145" ht="22.35" customHeight="1"/>
    <row r="146" ht="22.35" customHeight="1"/>
    <row r="147" ht="22.35" customHeight="1"/>
    <row r="148" ht="22.35" customHeight="1"/>
    <row r="149" ht="22.35" customHeight="1"/>
    <row r="150" ht="22.35" customHeight="1"/>
    <row r="151" ht="22.35" customHeight="1"/>
    <row r="152" ht="22.35" customHeight="1"/>
    <row r="153" ht="22.35" customHeight="1"/>
    <row r="154" ht="22.35" customHeight="1"/>
    <row r="155" ht="22.35" customHeight="1"/>
    <row r="156" ht="22.35" customHeight="1"/>
    <row r="157" ht="22.35" customHeight="1"/>
    <row r="158" ht="22.35" customHeight="1"/>
    <row r="159" ht="22.35" customHeight="1"/>
    <row r="160" ht="22.35" customHeight="1"/>
    <row r="161" ht="22.35" customHeight="1"/>
    <row r="162" ht="22.35" customHeight="1"/>
    <row r="163" ht="22.35" customHeight="1"/>
    <row r="164" ht="22.35" customHeight="1"/>
    <row r="165" ht="22.35" customHeight="1"/>
    <row r="166" ht="22.35" customHeight="1"/>
    <row r="167" ht="22.35" customHeight="1"/>
    <row r="168" ht="22.35" customHeight="1"/>
    <row r="169" ht="22.35" customHeight="1"/>
    <row r="170" ht="22.35" customHeight="1"/>
    <row r="171" ht="22.35" customHeight="1"/>
    <row r="172" ht="22.35" customHeight="1"/>
    <row r="173" ht="22.35" customHeight="1"/>
    <row r="174" ht="22.35" customHeight="1"/>
    <row r="175" ht="22.35" customHeight="1"/>
    <row r="176" ht="22.35" customHeight="1"/>
    <row r="177" ht="22.35" customHeight="1"/>
    <row r="178" ht="22.35" customHeight="1"/>
    <row r="179" ht="22.35" customHeight="1"/>
    <row r="180" ht="22.35" customHeight="1"/>
    <row r="181" ht="22.35" customHeight="1"/>
    <row r="182" ht="22.35" customHeight="1"/>
    <row r="183" ht="22.35" customHeight="1"/>
    <row r="184" ht="22.35" customHeight="1"/>
    <row r="185" ht="22.35" customHeight="1"/>
    <row r="186" ht="22.35" customHeight="1"/>
    <row r="187" ht="22.35" customHeight="1"/>
    <row r="188" ht="22.35" customHeight="1"/>
    <row r="189" ht="22.35" customHeight="1"/>
    <row r="190" ht="22.35" customHeight="1"/>
    <row r="191" ht="22.35" customHeight="1"/>
    <row r="192" ht="22.35" customHeight="1"/>
    <row r="193" ht="22.35" customHeight="1"/>
    <row r="194" ht="22.35" customHeight="1"/>
    <row r="195" ht="22.35" customHeight="1"/>
    <row r="196" ht="22.35" customHeight="1"/>
    <row r="197" ht="22.35" customHeight="1"/>
    <row r="198" ht="22.35" customHeight="1"/>
    <row r="199" ht="22.35" customHeight="1"/>
    <row r="200" ht="22.35" customHeight="1"/>
    <row r="201" ht="22.35" customHeight="1"/>
    <row r="202" ht="22.35" customHeight="1"/>
    <row r="203" ht="22.35" customHeight="1"/>
    <row r="204" ht="22.35" customHeight="1"/>
    <row r="205" ht="22.35" customHeight="1"/>
    <row r="206" ht="22.35" customHeight="1"/>
    <row r="207" ht="22.35" customHeight="1"/>
    <row r="208" ht="22.35" customHeight="1"/>
    <row r="209" ht="22.35" customHeight="1"/>
    <row r="210" ht="22.35" customHeight="1"/>
    <row r="211" ht="22.35" customHeight="1"/>
    <row r="212" ht="22.35" customHeight="1"/>
    <row r="213" ht="22.35" customHeight="1"/>
    <row r="214" ht="22.35" customHeight="1"/>
    <row r="215" ht="22.35" customHeight="1"/>
    <row r="216" ht="22.35" customHeight="1"/>
    <row r="217" ht="22.35" customHeight="1"/>
    <row r="218" ht="22.35" customHeight="1"/>
    <row r="219" ht="22.35" customHeight="1"/>
    <row r="220" ht="22.35" customHeight="1"/>
    <row r="221" ht="22.35" customHeight="1"/>
    <row r="222" ht="22.35" customHeight="1"/>
    <row r="223" ht="22.35" customHeight="1"/>
    <row r="224" ht="22.35" customHeight="1"/>
    <row r="225" ht="22.35" customHeight="1"/>
    <row r="226" ht="22.35" customHeight="1"/>
    <row r="227" ht="22.35" customHeight="1"/>
    <row r="228" ht="22.35" customHeight="1"/>
    <row r="229" ht="22.35" customHeight="1"/>
    <row r="230" ht="22.35" customHeight="1"/>
    <row r="231" ht="22.35" customHeight="1"/>
    <row r="232" ht="22.35" customHeight="1"/>
    <row r="233" ht="22.35" customHeight="1"/>
    <row r="234" ht="22.35" customHeight="1"/>
    <row r="235" ht="22.35" customHeight="1"/>
    <row r="236" ht="22.35" customHeight="1"/>
    <row r="237" ht="22.35" customHeight="1"/>
    <row r="238" ht="22.35" customHeight="1"/>
    <row r="239" ht="22.35" customHeight="1"/>
    <row r="240" ht="22.35" customHeight="1"/>
    <row r="241" ht="22.35" customHeight="1"/>
    <row r="242" ht="22.35" customHeight="1"/>
    <row r="243" ht="22.35" customHeight="1"/>
    <row r="244" ht="22.35" customHeight="1"/>
    <row r="245" ht="22.35" customHeight="1"/>
    <row r="246" ht="22.35" customHeight="1"/>
    <row r="247" ht="22.35" customHeight="1"/>
    <row r="248" ht="22.35" customHeight="1"/>
    <row r="249" ht="22.35" customHeight="1"/>
    <row r="250" ht="22.35" customHeight="1"/>
    <row r="251" ht="22.35" customHeight="1"/>
    <row r="252" ht="22.35" customHeight="1"/>
    <row r="253" ht="22.35" customHeight="1"/>
    <row r="254" ht="22.35" customHeight="1"/>
    <row r="255" ht="22.35" customHeight="1"/>
    <row r="256" ht="22.35" customHeight="1"/>
    <row r="257" ht="22.35" customHeight="1"/>
    <row r="258" ht="22.35" customHeight="1"/>
    <row r="259" ht="22.35" customHeight="1"/>
    <row r="260" ht="22.35" customHeight="1"/>
    <row r="261" ht="22.35" customHeight="1"/>
    <row r="262" ht="22.35" customHeight="1"/>
    <row r="263" ht="22.35" customHeight="1"/>
    <row r="264" ht="22.35" customHeight="1"/>
    <row r="265" ht="22.35" customHeight="1"/>
    <row r="266" ht="22.35" customHeight="1"/>
    <row r="267" ht="22.35" customHeight="1"/>
    <row r="268" ht="22.35" customHeight="1"/>
  </sheetData>
  <mergeCells count="12">
    <mergeCell ref="H42:J42"/>
    <mergeCell ref="D42:F42"/>
    <mergeCell ref="A39:J39"/>
    <mergeCell ref="A40:J40"/>
    <mergeCell ref="A1:J1"/>
    <mergeCell ref="A2:J2"/>
    <mergeCell ref="A3:J3"/>
    <mergeCell ref="A4:J4"/>
    <mergeCell ref="A37:J37"/>
    <mergeCell ref="A38:J38"/>
    <mergeCell ref="D6:F6"/>
    <mergeCell ref="H6:J6"/>
  </mergeCells>
  <pageMargins left="0.8" right="0.1" top="1" bottom="0.75" header="0.5" footer="0.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B050"/>
  </sheetPr>
  <dimension ref="A1:N75"/>
  <sheetViews>
    <sheetView topLeftCell="A55" zoomScaleNormal="100" zoomScaleSheetLayoutView="100" workbookViewId="0">
      <selection activeCell="A75" sqref="A75"/>
    </sheetView>
  </sheetViews>
  <sheetFormatPr defaultRowHeight="21"/>
  <cols>
    <col min="1" max="1" width="40.42578125" style="9" customWidth="1"/>
    <col min="2" max="2" width="9" style="9" customWidth="1"/>
    <col min="3" max="3" width="1.42578125" style="9" customWidth="1"/>
    <col min="4" max="4" width="10.7109375" style="9" customWidth="1"/>
    <col min="5" max="5" width="1.42578125" style="9" customWidth="1"/>
    <col min="6" max="6" width="10.7109375" style="9" customWidth="1"/>
    <col min="7" max="7" width="1.42578125" style="9" customWidth="1"/>
    <col min="8" max="8" width="10.7109375" style="9" customWidth="1"/>
    <col min="9" max="9" width="1.42578125" style="9" customWidth="1"/>
    <col min="10" max="10" width="11.140625" style="9" customWidth="1"/>
    <col min="11" max="11" width="1.140625" style="117" customWidth="1"/>
    <col min="12" max="14" width="9.140625" style="117"/>
    <col min="15" max="16384" width="9.140625" style="9"/>
  </cols>
  <sheetData>
    <row r="1" spans="1:14" ht="23.25">
      <c r="A1" s="205" t="s">
        <v>31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4" ht="23.25">
      <c r="A2" s="205" t="s">
        <v>172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4" ht="23.25">
      <c r="A3" s="205" t="s">
        <v>148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4" ht="23.25">
      <c r="A4" s="205" t="s">
        <v>131</v>
      </c>
      <c r="B4" s="205"/>
      <c r="C4" s="205"/>
      <c r="D4" s="205"/>
      <c r="E4" s="205"/>
      <c r="F4" s="205"/>
      <c r="G4" s="205"/>
      <c r="H4" s="205"/>
      <c r="I4" s="205"/>
      <c r="J4" s="205"/>
    </row>
    <row r="5" spans="1:14">
      <c r="A5" s="206" t="s">
        <v>48</v>
      </c>
      <c r="B5" s="206"/>
      <c r="C5" s="206"/>
      <c r="D5" s="206"/>
      <c r="E5" s="206"/>
      <c r="F5" s="206"/>
      <c r="G5" s="206"/>
      <c r="H5" s="206"/>
      <c r="I5" s="206"/>
      <c r="J5" s="206"/>
    </row>
    <row r="6" spans="1:14" ht="6" customHeight="1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4" ht="20.100000000000001" customHeight="1">
      <c r="B7" s="28" t="s">
        <v>41</v>
      </c>
      <c r="D7" s="204" t="s">
        <v>0</v>
      </c>
      <c r="E7" s="204"/>
      <c r="F7" s="204"/>
      <c r="G7" s="10"/>
      <c r="H7" s="204" t="s">
        <v>37</v>
      </c>
      <c r="I7" s="204"/>
      <c r="J7" s="204"/>
    </row>
    <row r="8" spans="1:14" ht="20.100000000000001" customHeight="1">
      <c r="D8" s="28">
        <v>2561</v>
      </c>
      <c r="E8" s="28"/>
      <c r="F8" s="28">
        <v>2560</v>
      </c>
      <c r="G8" s="28"/>
      <c r="H8" s="28">
        <v>2561</v>
      </c>
      <c r="I8" s="28"/>
      <c r="J8" s="28">
        <v>2560</v>
      </c>
    </row>
    <row r="9" spans="1:14" s="10" customFormat="1" ht="20.100000000000001" customHeight="1">
      <c r="D9" s="28"/>
      <c r="E9" s="28"/>
      <c r="F9" s="5"/>
      <c r="G9" s="28"/>
      <c r="H9" s="28"/>
      <c r="I9" s="28"/>
      <c r="J9" s="5"/>
      <c r="K9" s="117"/>
      <c r="L9" s="117"/>
      <c r="M9" s="117"/>
      <c r="N9" s="117"/>
    </row>
    <row r="10" spans="1:14" ht="20.100000000000001" customHeight="1">
      <c r="A10" s="9" t="s">
        <v>53</v>
      </c>
      <c r="B10" s="39"/>
      <c r="D10" s="171">
        <v>1634223</v>
      </c>
      <c r="E10" s="1"/>
      <c r="F10" s="171">
        <v>1979027</v>
      </c>
      <c r="G10" s="11"/>
      <c r="H10" s="171">
        <v>1563054</v>
      </c>
      <c r="I10" s="171"/>
      <c r="J10" s="171">
        <v>1893704</v>
      </c>
    </row>
    <row r="11" spans="1:14" ht="20.100000000000001" customHeight="1">
      <c r="A11" s="9" t="s">
        <v>54</v>
      </c>
      <c r="B11" s="14"/>
      <c r="D11" s="171">
        <v>29479</v>
      </c>
      <c r="E11" s="1"/>
      <c r="F11" s="171">
        <v>29200</v>
      </c>
      <c r="G11" s="11"/>
      <c r="H11" s="47">
        <v>0</v>
      </c>
      <c r="I11" s="26"/>
      <c r="J11" s="47">
        <v>0</v>
      </c>
    </row>
    <row r="12" spans="1:14" ht="20.100000000000001" customHeight="1">
      <c r="A12" s="9" t="s">
        <v>55</v>
      </c>
      <c r="B12" s="14"/>
      <c r="D12" s="177">
        <v>-1293423</v>
      </c>
      <c r="E12" s="1"/>
      <c r="F12" s="177">
        <v>-1487469</v>
      </c>
      <c r="G12" s="11"/>
      <c r="H12" s="177">
        <v>-1236317</v>
      </c>
      <c r="I12" s="177"/>
      <c r="J12" s="177">
        <v>-1419779</v>
      </c>
    </row>
    <row r="13" spans="1:14" ht="20.100000000000001" customHeight="1">
      <c r="A13" s="9" t="s">
        <v>56</v>
      </c>
      <c r="B13" s="14"/>
      <c r="D13" s="170">
        <v>-10969</v>
      </c>
      <c r="E13" s="12"/>
      <c r="F13" s="170">
        <v>-12851</v>
      </c>
      <c r="G13" s="12"/>
      <c r="H13" s="116">
        <v>0</v>
      </c>
      <c r="I13" s="26"/>
      <c r="J13" s="116">
        <v>0</v>
      </c>
    </row>
    <row r="14" spans="1:14" ht="20.100000000000001" customHeight="1">
      <c r="A14" s="10" t="s">
        <v>64</v>
      </c>
      <c r="B14" s="16"/>
      <c r="D14" s="171">
        <f>SUM(D10:D13)</f>
        <v>359310</v>
      </c>
      <c r="E14" s="11"/>
      <c r="F14" s="171">
        <f>SUM(F10:F13)</f>
        <v>507907</v>
      </c>
      <c r="G14" s="11"/>
      <c r="H14" s="171">
        <f>SUM(H10:H13)</f>
        <v>326737</v>
      </c>
      <c r="I14" s="11"/>
      <c r="J14" s="171">
        <f>SUM(J10:J13)</f>
        <v>473925</v>
      </c>
    </row>
    <row r="15" spans="1:14" ht="20.100000000000001" customHeight="1">
      <c r="A15" s="9" t="s">
        <v>12</v>
      </c>
      <c r="B15" s="117">
        <v>17</v>
      </c>
      <c r="D15" s="179">
        <v>19662</v>
      </c>
      <c r="F15" s="179">
        <v>40903</v>
      </c>
      <c r="H15" s="179">
        <v>40385</v>
      </c>
      <c r="J15" s="179">
        <v>41732</v>
      </c>
    </row>
    <row r="16" spans="1:14" ht="20.100000000000001" customHeight="1">
      <c r="A16" s="10" t="s">
        <v>76</v>
      </c>
      <c r="B16" s="15"/>
      <c r="D16" s="180">
        <f>D14+D15</f>
        <v>378972</v>
      </c>
      <c r="E16" s="12"/>
      <c r="F16" s="180">
        <f>F14+F15</f>
        <v>548810</v>
      </c>
      <c r="G16" s="12"/>
      <c r="H16" s="180">
        <f>H14+H15</f>
        <v>367122</v>
      </c>
      <c r="I16" s="12"/>
      <c r="J16" s="180">
        <f>J14+J15</f>
        <v>515657</v>
      </c>
    </row>
    <row r="17" spans="1:14" ht="20.100000000000001" customHeight="1">
      <c r="A17" s="9" t="s">
        <v>45</v>
      </c>
      <c r="B17" s="16"/>
      <c r="C17" s="8"/>
      <c r="D17" s="177">
        <v>-55574</v>
      </c>
      <c r="E17" s="11"/>
      <c r="F17" s="177">
        <v>-43841</v>
      </c>
      <c r="G17" s="11"/>
      <c r="H17" s="177">
        <v>-47827</v>
      </c>
      <c r="I17" s="11"/>
      <c r="J17" s="177">
        <v>-36058</v>
      </c>
    </row>
    <row r="18" spans="1:14" ht="20.100000000000001" customHeight="1">
      <c r="A18" s="9" t="s">
        <v>44</v>
      </c>
      <c r="B18" s="15"/>
      <c r="C18" s="8"/>
      <c r="D18" s="177">
        <v>-89795</v>
      </c>
      <c r="E18" s="11"/>
      <c r="F18" s="177">
        <v>-70888</v>
      </c>
      <c r="G18" s="11"/>
      <c r="H18" s="177">
        <v>-56073</v>
      </c>
      <c r="I18" s="11"/>
      <c r="J18" s="177">
        <v>-57167</v>
      </c>
    </row>
    <row r="19" spans="1:14" ht="20.100000000000001" customHeight="1">
      <c r="A19" s="9" t="s">
        <v>59</v>
      </c>
      <c r="B19" s="81" t="s">
        <v>137</v>
      </c>
      <c r="C19" s="8"/>
      <c r="D19" s="177">
        <v>-8657</v>
      </c>
      <c r="E19" s="11"/>
      <c r="F19" s="177">
        <v>-10068</v>
      </c>
      <c r="G19" s="11"/>
      <c r="H19" s="177">
        <v>-8339</v>
      </c>
      <c r="I19" s="11"/>
      <c r="J19" s="177">
        <v>-10050</v>
      </c>
    </row>
    <row r="20" spans="1:14" ht="20.100000000000001" customHeight="1">
      <c r="A20" s="9" t="s">
        <v>158</v>
      </c>
      <c r="D20" s="177">
        <v>-8003</v>
      </c>
      <c r="F20" s="177">
        <v>-20919</v>
      </c>
      <c r="H20" s="177">
        <v>-7329</v>
      </c>
      <c r="J20" s="177">
        <v>-19068</v>
      </c>
    </row>
    <row r="21" spans="1:14" ht="20.100000000000001" customHeight="1">
      <c r="A21" s="9" t="s">
        <v>121</v>
      </c>
      <c r="B21" s="15"/>
      <c r="C21" s="8"/>
      <c r="D21" s="178">
        <f>SUM(D17:D20)</f>
        <v>-162029</v>
      </c>
      <c r="E21" s="11"/>
      <c r="F21" s="178">
        <f>SUM(F17:F20)</f>
        <v>-145716</v>
      </c>
      <c r="G21" s="11"/>
      <c r="H21" s="178">
        <f>SUM(H17:H20)</f>
        <v>-119568</v>
      </c>
      <c r="I21" s="11"/>
      <c r="J21" s="178">
        <f>SUM(J17:J20)</f>
        <v>-122343</v>
      </c>
    </row>
    <row r="22" spans="1:14" ht="20.100000000000001" customHeight="1">
      <c r="A22" s="10" t="s">
        <v>103</v>
      </c>
      <c r="B22" s="15"/>
      <c r="C22" s="8"/>
      <c r="D22" s="171">
        <f>D16+D21</f>
        <v>216943</v>
      </c>
      <c r="E22" s="11"/>
      <c r="F22" s="171">
        <f>F16+F21</f>
        <v>403094</v>
      </c>
      <c r="G22" s="11"/>
      <c r="H22" s="171">
        <f>H16+H21</f>
        <v>247554</v>
      </c>
      <c r="I22" s="11"/>
      <c r="J22" s="171">
        <f>J16+J21</f>
        <v>393314</v>
      </c>
    </row>
    <row r="23" spans="1:14" ht="20.100000000000001" customHeight="1">
      <c r="A23" s="9" t="s">
        <v>57</v>
      </c>
      <c r="B23" s="14"/>
      <c r="D23" s="177">
        <v>-400</v>
      </c>
      <c r="E23" s="12"/>
      <c r="F23" s="177">
        <v>-784</v>
      </c>
      <c r="G23" s="12"/>
      <c r="H23" s="177">
        <v>-155</v>
      </c>
      <c r="I23" s="12"/>
      <c r="J23" s="177">
        <v>-363</v>
      </c>
    </row>
    <row r="24" spans="1:14" ht="20.100000000000001" customHeight="1">
      <c r="A24" s="9" t="s">
        <v>46</v>
      </c>
      <c r="B24" s="81" t="s">
        <v>133</v>
      </c>
      <c r="D24" s="179">
        <v>65</v>
      </c>
      <c r="E24" s="12"/>
      <c r="F24" s="179">
        <v>74</v>
      </c>
      <c r="G24" s="12"/>
      <c r="H24" s="174">
        <v>0</v>
      </c>
      <c r="I24" s="12"/>
      <c r="J24" s="174">
        <v>0</v>
      </c>
    </row>
    <row r="25" spans="1:14" ht="20.100000000000001" customHeight="1">
      <c r="A25" s="10" t="s">
        <v>91</v>
      </c>
      <c r="D25" s="171">
        <f>SUM(D22:D24)</f>
        <v>216608</v>
      </c>
      <c r="E25" s="11"/>
      <c r="F25" s="171">
        <f>SUM(F22:F24)</f>
        <v>402384</v>
      </c>
      <c r="G25" s="11"/>
      <c r="H25" s="171">
        <f>SUM(H22:H24)</f>
        <v>247399</v>
      </c>
      <c r="I25" s="11"/>
      <c r="J25" s="171">
        <f>SUM(J22:J24)</f>
        <v>392951</v>
      </c>
    </row>
    <row r="26" spans="1:14" ht="20.100000000000001" customHeight="1">
      <c r="A26" s="9" t="s">
        <v>92</v>
      </c>
      <c r="B26" s="82">
        <v>11</v>
      </c>
      <c r="D26" s="170">
        <v>-50015</v>
      </c>
      <c r="E26" s="12"/>
      <c r="F26" s="170">
        <v>-79980</v>
      </c>
      <c r="G26" s="11"/>
      <c r="H26" s="170">
        <v>-47536</v>
      </c>
      <c r="I26" s="6"/>
      <c r="J26" s="170">
        <v>-77702</v>
      </c>
    </row>
    <row r="27" spans="1:14" ht="20.100000000000001" customHeight="1" thickBot="1">
      <c r="A27" s="10" t="s">
        <v>140</v>
      </c>
      <c r="B27" s="10"/>
      <c r="D27" s="48">
        <f>SUM(D25:D26)</f>
        <v>166593</v>
      </c>
      <c r="E27" s="12"/>
      <c r="F27" s="48">
        <f>SUM(F25:F26)</f>
        <v>322404</v>
      </c>
      <c r="G27" s="12"/>
      <c r="H27" s="48">
        <f>SUM(H25:H26)</f>
        <v>199863</v>
      </c>
      <c r="I27" s="12"/>
      <c r="J27" s="48">
        <f>SUM(J25:J26)</f>
        <v>315249</v>
      </c>
    </row>
    <row r="28" spans="1:14" ht="20.100000000000001" customHeight="1" thickTop="1">
      <c r="A28" s="10"/>
      <c r="B28" s="10"/>
      <c r="D28" s="22"/>
      <c r="E28" s="11"/>
      <c r="F28" s="22"/>
      <c r="G28" s="11"/>
      <c r="H28" s="22"/>
      <c r="I28" s="11"/>
      <c r="J28" s="22"/>
    </row>
    <row r="29" spans="1:14" s="10" customFormat="1" ht="20.100000000000001" customHeight="1">
      <c r="A29" s="89"/>
      <c r="B29" s="89"/>
      <c r="C29" s="89"/>
      <c r="D29" s="90"/>
      <c r="E29" s="90"/>
      <c r="F29" s="51"/>
      <c r="G29" s="90"/>
      <c r="H29" s="90"/>
      <c r="I29" s="90"/>
      <c r="J29" s="51"/>
      <c r="K29" s="117"/>
      <c r="L29" s="117"/>
      <c r="M29" s="117"/>
      <c r="N29" s="117"/>
    </row>
    <row r="30" spans="1:14" ht="20.100000000000001" customHeight="1">
      <c r="A30" s="27"/>
      <c r="B30" s="91"/>
      <c r="C30" s="27"/>
      <c r="D30" s="92"/>
      <c r="E30" s="22"/>
      <c r="F30" s="92"/>
      <c r="G30" s="12"/>
      <c r="H30" s="92"/>
      <c r="I30" s="26"/>
      <c r="J30" s="92"/>
    </row>
    <row r="31" spans="1:14" ht="20.100000000000001" customHeight="1">
      <c r="A31" s="89"/>
      <c r="B31" s="89"/>
      <c r="C31" s="27"/>
      <c r="D31" s="22"/>
      <c r="E31" s="22"/>
      <c r="F31" s="22"/>
      <c r="G31" s="22"/>
      <c r="H31" s="22"/>
      <c r="I31" s="22"/>
      <c r="J31" s="22"/>
    </row>
    <row r="32" spans="1:14" ht="20.100000000000001" customHeight="1">
      <c r="A32" s="89"/>
      <c r="B32" s="89"/>
      <c r="C32" s="27"/>
      <c r="D32" s="22"/>
      <c r="E32" s="22"/>
      <c r="F32" s="22"/>
      <c r="G32" s="22"/>
      <c r="H32" s="22"/>
      <c r="I32" s="22"/>
      <c r="J32" s="22"/>
    </row>
    <row r="33" spans="1:14" ht="20.100000000000001" customHeight="1">
      <c r="A33" s="89"/>
      <c r="B33" s="89"/>
      <c r="C33" s="27"/>
      <c r="D33" s="22"/>
      <c r="E33" s="22"/>
      <c r="F33" s="22"/>
      <c r="G33" s="22"/>
      <c r="H33" s="22"/>
      <c r="I33" s="22"/>
      <c r="J33" s="22"/>
    </row>
    <row r="34" spans="1:14" ht="20.100000000000001" customHeight="1">
      <c r="A34" s="89"/>
      <c r="B34" s="89"/>
      <c r="C34" s="27"/>
      <c r="D34" s="22"/>
      <c r="E34" s="22"/>
      <c r="F34" s="22"/>
      <c r="G34" s="22"/>
      <c r="H34" s="22"/>
      <c r="I34" s="22"/>
      <c r="J34" s="22"/>
    </row>
    <row r="35" spans="1:14" ht="20.100000000000001" customHeight="1">
      <c r="A35" s="89"/>
      <c r="B35" s="89"/>
      <c r="C35" s="27"/>
      <c r="D35" s="22"/>
      <c r="E35" s="22"/>
      <c r="F35" s="22"/>
      <c r="G35" s="22"/>
      <c r="H35" s="22"/>
      <c r="I35" s="22"/>
      <c r="J35" s="22"/>
    </row>
    <row r="36" spans="1:14" ht="20.100000000000001" customHeight="1">
      <c r="A36" s="89"/>
      <c r="B36" s="89"/>
      <c r="C36" s="27"/>
      <c r="D36" s="22"/>
      <c r="E36" s="22"/>
      <c r="F36" s="22"/>
      <c r="G36" s="22"/>
      <c r="H36" s="22"/>
      <c r="I36" s="22"/>
      <c r="J36" s="22"/>
    </row>
    <row r="37" spans="1:14" ht="20.100000000000001" customHeight="1">
      <c r="A37" s="89"/>
      <c r="B37" s="89"/>
      <c r="C37" s="27"/>
      <c r="D37" s="22"/>
      <c r="E37" s="22"/>
      <c r="F37" s="22"/>
      <c r="G37" s="22"/>
      <c r="H37" s="22"/>
      <c r="I37" s="22"/>
      <c r="J37" s="22"/>
    </row>
    <row r="38" spans="1:14" ht="20.100000000000001" customHeight="1">
      <c r="A38" s="89"/>
      <c r="B38" s="89"/>
      <c r="C38" s="27"/>
      <c r="D38" s="22"/>
      <c r="E38" s="22"/>
      <c r="F38" s="22"/>
      <c r="G38" s="22"/>
      <c r="H38" s="22"/>
      <c r="I38" s="22"/>
      <c r="J38" s="22"/>
    </row>
    <row r="39" spans="1:14" s="7" customFormat="1" ht="23.25">
      <c r="A39" s="205" t="s">
        <v>31</v>
      </c>
      <c r="B39" s="205"/>
      <c r="C39" s="205"/>
      <c r="D39" s="205"/>
      <c r="E39" s="205"/>
      <c r="F39" s="205"/>
      <c r="G39" s="205"/>
      <c r="H39" s="205"/>
      <c r="I39" s="205"/>
      <c r="J39" s="205"/>
      <c r="K39" s="117"/>
      <c r="L39" s="117"/>
      <c r="M39" s="117"/>
      <c r="N39" s="117"/>
    </row>
    <row r="40" spans="1:14" s="7" customFormat="1" ht="23.25">
      <c r="A40" s="205" t="s">
        <v>173</v>
      </c>
      <c r="B40" s="205"/>
      <c r="C40" s="205"/>
      <c r="D40" s="205"/>
      <c r="E40" s="205"/>
      <c r="F40" s="205"/>
      <c r="G40" s="205"/>
      <c r="H40" s="205"/>
      <c r="I40" s="205"/>
      <c r="J40" s="205"/>
      <c r="K40" s="117"/>
      <c r="L40" s="117"/>
      <c r="M40" s="117"/>
      <c r="N40" s="117"/>
    </row>
    <row r="41" spans="1:14" s="7" customFormat="1" ht="23.25">
      <c r="A41" s="205" t="str">
        <f>A3</f>
        <v>สำหรับงวดสามเดือนสิ้นสุดวันที่ 31 มีนาคม 2561</v>
      </c>
      <c r="B41" s="205"/>
      <c r="C41" s="205"/>
      <c r="D41" s="205"/>
      <c r="E41" s="205"/>
      <c r="F41" s="205"/>
      <c r="G41" s="205"/>
      <c r="H41" s="205"/>
      <c r="I41" s="205"/>
      <c r="J41" s="205"/>
      <c r="K41" s="117"/>
      <c r="L41" s="117"/>
      <c r="M41" s="117"/>
      <c r="N41" s="117"/>
    </row>
    <row r="42" spans="1:14" s="7" customFormat="1" ht="23.25">
      <c r="A42" s="205" t="s">
        <v>131</v>
      </c>
      <c r="B42" s="205"/>
      <c r="C42" s="205"/>
      <c r="D42" s="205"/>
      <c r="E42" s="205"/>
      <c r="F42" s="205"/>
      <c r="G42" s="205"/>
      <c r="H42" s="205"/>
      <c r="I42" s="205"/>
      <c r="J42" s="205"/>
      <c r="K42" s="117"/>
      <c r="L42" s="117"/>
      <c r="M42" s="117"/>
      <c r="N42" s="117"/>
    </row>
    <row r="43" spans="1:14" s="7" customFormat="1">
      <c r="A43" s="206" t="s">
        <v>48</v>
      </c>
      <c r="B43" s="206"/>
      <c r="C43" s="206"/>
      <c r="D43" s="206"/>
      <c r="E43" s="206"/>
      <c r="F43" s="206"/>
      <c r="G43" s="206"/>
      <c r="H43" s="206"/>
      <c r="I43" s="206"/>
      <c r="J43" s="206"/>
      <c r="K43" s="117"/>
      <c r="L43" s="117"/>
      <c r="M43" s="117"/>
      <c r="N43" s="117"/>
    </row>
    <row r="44" spans="1:14" s="7" customFormat="1" ht="6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117"/>
      <c r="L44" s="117"/>
      <c r="M44" s="117"/>
      <c r="N44" s="117"/>
    </row>
    <row r="45" spans="1:14" s="7" customFormat="1" ht="20.100000000000001" customHeight="1">
      <c r="A45" s="9"/>
      <c r="B45" s="28" t="s">
        <v>41</v>
      </c>
      <c r="C45" s="9"/>
      <c r="D45" s="204" t="s">
        <v>0</v>
      </c>
      <c r="E45" s="204"/>
      <c r="F45" s="204"/>
      <c r="G45" s="10"/>
      <c r="H45" s="204" t="s">
        <v>37</v>
      </c>
      <c r="I45" s="204"/>
      <c r="J45" s="204"/>
      <c r="K45" s="117"/>
      <c r="L45" s="117"/>
      <c r="M45" s="117"/>
      <c r="N45" s="117"/>
    </row>
    <row r="46" spans="1:14" s="7" customFormat="1" ht="20.100000000000001" customHeight="1">
      <c r="A46" s="9"/>
      <c r="B46" s="9"/>
      <c r="C46" s="9"/>
      <c r="D46" s="28">
        <v>2561</v>
      </c>
      <c r="E46" s="28"/>
      <c r="F46" s="28">
        <v>2560</v>
      </c>
      <c r="G46" s="28"/>
      <c r="H46" s="28">
        <v>2561</v>
      </c>
      <c r="I46" s="28"/>
      <c r="J46" s="28">
        <v>2560</v>
      </c>
      <c r="K46" s="117"/>
      <c r="L46" s="117"/>
      <c r="M46" s="117"/>
      <c r="N46" s="117"/>
    </row>
    <row r="47" spans="1:14" ht="20.100000000000001" customHeight="1">
      <c r="A47" s="157" t="s">
        <v>175</v>
      </c>
      <c r="D47" s="18"/>
      <c r="E47" s="18"/>
      <c r="F47" s="18"/>
      <c r="G47" s="18"/>
      <c r="H47" s="18"/>
      <c r="I47" s="18"/>
      <c r="J47" s="18"/>
    </row>
    <row r="48" spans="1:14" ht="20.100000000000001" customHeight="1">
      <c r="A48" s="157" t="s">
        <v>138</v>
      </c>
      <c r="D48" s="18"/>
      <c r="E48" s="18"/>
      <c r="F48" s="18"/>
      <c r="G48" s="18"/>
      <c r="H48" s="18"/>
      <c r="I48" s="18"/>
      <c r="J48" s="18"/>
    </row>
    <row r="49" spans="1:12" ht="20.100000000000001" customHeight="1">
      <c r="A49" s="168" t="s">
        <v>139</v>
      </c>
      <c r="D49" s="18"/>
      <c r="E49" s="18"/>
      <c r="F49" s="18"/>
      <c r="G49" s="18"/>
      <c r="H49" s="18"/>
      <c r="I49" s="18"/>
      <c r="J49" s="18"/>
    </row>
    <row r="50" spans="1:12" ht="20.100000000000001" customHeight="1">
      <c r="A50" s="158" t="s">
        <v>177</v>
      </c>
      <c r="D50" s="18"/>
      <c r="E50" s="18"/>
      <c r="F50" s="171"/>
      <c r="G50" s="171"/>
      <c r="H50" s="171"/>
      <c r="I50" s="171"/>
      <c r="J50" s="171"/>
    </row>
    <row r="51" spans="1:12" ht="20.100000000000001" customHeight="1">
      <c r="A51" s="169" t="s">
        <v>178</v>
      </c>
      <c r="D51" s="170">
        <v>-17457</v>
      </c>
      <c r="F51" s="177">
        <v>-13785</v>
      </c>
      <c r="G51" s="117"/>
      <c r="H51" s="92">
        <v>0</v>
      </c>
      <c r="I51" s="117"/>
      <c r="J51" s="92">
        <v>0</v>
      </c>
    </row>
    <row r="52" spans="1:12" ht="20.100000000000001" customHeight="1" thickBot="1">
      <c r="A52" s="157" t="s">
        <v>83</v>
      </c>
      <c r="D52" s="48">
        <f>D51+D27</f>
        <v>149136</v>
      </c>
      <c r="E52" s="16" t="e">
        <f>#REF!+#REF!</f>
        <v>#REF!</v>
      </c>
      <c r="F52" s="48">
        <f>F51+F27</f>
        <v>308619</v>
      </c>
      <c r="G52" s="16" t="e">
        <f>#REF!+#REF!</f>
        <v>#REF!</v>
      </c>
      <c r="H52" s="48">
        <f>H51+H27</f>
        <v>199863</v>
      </c>
      <c r="I52" s="16" t="e">
        <f>#REF!+#REF!</f>
        <v>#REF!</v>
      </c>
      <c r="J52" s="48">
        <f>J51+J27</f>
        <v>315249</v>
      </c>
    </row>
    <row r="53" spans="1:12" ht="20.100000000000001" customHeight="1" thickTop="1">
      <c r="A53" s="158"/>
      <c r="D53" s="167"/>
      <c r="F53" s="18"/>
    </row>
    <row r="54" spans="1:12" ht="20.100000000000001" customHeight="1">
      <c r="A54" s="10" t="s">
        <v>119</v>
      </c>
      <c r="B54" s="10"/>
      <c r="D54" s="12"/>
      <c r="E54" s="11"/>
      <c r="F54" s="12"/>
      <c r="G54" s="11"/>
      <c r="H54" s="13"/>
      <c r="I54" s="11"/>
      <c r="J54" s="13"/>
    </row>
    <row r="55" spans="1:12" ht="20.100000000000001" customHeight="1">
      <c r="A55" s="8" t="s">
        <v>73</v>
      </c>
      <c r="B55" s="82"/>
      <c r="D55" s="18">
        <f>+D27-D56</f>
        <v>162391</v>
      </c>
      <c r="E55" s="17"/>
      <c r="F55" s="18">
        <v>318725</v>
      </c>
      <c r="G55" s="18"/>
      <c r="H55" s="92">
        <v>0</v>
      </c>
      <c r="I55" s="117"/>
      <c r="J55" s="92">
        <v>0</v>
      </c>
      <c r="L55" s="12"/>
    </row>
    <row r="56" spans="1:12" ht="20.100000000000001" customHeight="1">
      <c r="A56" s="207" t="s">
        <v>74</v>
      </c>
      <c r="B56" s="207"/>
      <c r="D56" s="18">
        <v>4202</v>
      </c>
      <c r="E56" s="17"/>
      <c r="F56" s="18">
        <v>3679</v>
      </c>
      <c r="G56" s="18"/>
      <c r="H56" s="116">
        <v>0</v>
      </c>
      <c r="I56" s="26"/>
      <c r="J56" s="116">
        <v>0</v>
      </c>
    </row>
    <row r="57" spans="1:12" ht="20.100000000000001" customHeight="1" thickBot="1">
      <c r="A57" s="8"/>
      <c r="B57" s="82"/>
      <c r="D57" s="48">
        <f>SUM(D55:D56)</f>
        <v>166593</v>
      </c>
      <c r="E57" s="18">
        <f t="shared" ref="E57:J57" si="0">SUM(E55:E56)</f>
        <v>0</v>
      </c>
      <c r="F57" s="48">
        <f>SUM(F55:F56)</f>
        <v>322404</v>
      </c>
      <c r="G57" s="18">
        <f t="shared" si="0"/>
        <v>0</v>
      </c>
      <c r="H57" s="197">
        <f>SUM(H55:H56)</f>
        <v>0</v>
      </c>
      <c r="I57" s="26"/>
      <c r="J57" s="197">
        <f t="shared" si="0"/>
        <v>0</v>
      </c>
    </row>
    <row r="58" spans="1:12" ht="20.100000000000001" customHeight="1" thickTop="1">
      <c r="A58" s="8"/>
      <c r="B58" s="82"/>
      <c r="D58" s="18"/>
      <c r="E58" s="18"/>
      <c r="F58" s="92"/>
      <c r="G58" s="18"/>
      <c r="H58" s="92"/>
      <c r="I58" s="26"/>
      <c r="J58" s="92"/>
    </row>
    <row r="59" spans="1:12" ht="20.100000000000001" customHeight="1">
      <c r="A59" s="157" t="s">
        <v>84</v>
      </c>
      <c r="B59" s="82"/>
      <c r="D59" s="18"/>
      <c r="E59" s="18"/>
      <c r="F59" s="92"/>
      <c r="G59" s="18"/>
      <c r="H59" s="92"/>
      <c r="I59" s="26"/>
      <c r="J59" s="92"/>
    </row>
    <row r="60" spans="1:12" ht="20.100000000000001" customHeight="1">
      <c r="A60" s="158" t="s">
        <v>73</v>
      </c>
      <c r="B60" s="82"/>
      <c r="D60" s="18">
        <f>+D52-D61</f>
        <v>144934</v>
      </c>
      <c r="E60" s="18"/>
      <c r="F60" s="18">
        <v>304940</v>
      </c>
      <c r="G60" s="18"/>
      <c r="H60" s="92">
        <v>0</v>
      </c>
      <c r="I60" s="26"/>
      <c r="J60" s="92">
        <v>0</v>
      </c>
    </row>
    <row r="61" spans="1:12" ht="20.100000000000001" customHeight="1">
      <c r="A61" s="158" t="s">
        <v>74</v>
      </c>
      <c r="B61" s="82"/>
      <c r="D61" s="18">
        <v>4202</v>
      </c>
      <c r="E61" s="18"/>
      <c r="F61" s="18">
        <v>3679</v>
      </c>
      <c r="G61" s="18"/>
      <c r="H61" s="92">
        <v>0</v>
      </c>
      <c r="I61" s="26"/>
      <c r="J61" s="92">
        <v>0</v>
      </c>
    </row>
    <row r="62" spans="1:12" ht="20.100000000000001" customHeight="1" thickBot="1">
      <c r="A62" s="8"/>
      <c r="B62" s="82"/>
      <c r="D62" s="48">
        <f>SUM(D60:D61)</f>
        <v>149136</v>
      </c>
      <c r="E62" s="18"/>
      <c r="F62" s="48">
        <f>SUM(F60:F61)</f>
        <v>308619</v>
      </c>
      <c r="G62" s="18"/>
      <c r="H62" s="197">
        <f>SUM(H60:H61)</f>
        <v>0</v>
      </c>
      <c r="I62" s="26"/>
      <c r="J62" s="197">
        <f>SUM(J60:J61)</f>
        <v>0</v>
      </c>
    </row>
    <row r="63" spans="1:12" ht="20.100000000000001" customHeight="1" thickTop="1"/>
    <row r="64" spans="1:12" ht="20.100000000000001" customHeight="1">
      <c r="A64" s="10" t="s">
        <v>75</v>
      </c>
      <c r="B64" s="82"/>
      <c r="C64" s="88" t="s">
        <v>29</v>
      </c>
      <c r="D64" s="29">
        <f>D55/D65</f>
        <v>0.27772723074870792</v>
      </c>
      <c r="E64" s="29" t="e">
        <f>E55/E65</f>
        <v>#DIV/0!</v>
      </c>
      <c r="F64" s="29">
        <v>0.55000000000000004</v>
      </c>
      <c r="G64" s="29" t="e">
        <f>G55/G65</f>
        <v>#DIV/0!</v>
      </c>
      <c r="H64" s="29">
        <v>0.34</v>
      </c>
      <c r="I64" s="29" t="e">
        <f>I55/I65</f>
        <v>#DIV/0!</v>
      </c>
      <c r="J64" s="29">
        <v>0.54</v>
      </c>
    </row>
    <row r="65" spans="1:10" ht="20.100000000000001" customHeight="1">
      <c r="A65" s="10" t="s">
        <v>15</v>
      </c>
      <c r="B65" s="10"/>
      <c r="C65" s="88" t="s">
        <v>143</v>
      </c>
      <c r="D65" s="18">
        <v>584714</v>
      </c>
      <c r="E65" s="6"/>
      <c r="F65" s="18">
        <v>584714</v>
      </c>
      <c r="G65" s="6"/>
      <c r="H65" s="18">
        <v>584714</v>
      </c>
      <c r="I65" s="6"/>
      <c r="J65" s="18">
        <v>584714</v>
      </c>
    </row>
    <row r="66" spans="1:10" ht="20.100000000000001" customHeight="1"/>
    <row r="67" spans="1:10" ht="20.100000000000001" customHeight="1"/>
    <row r="68" spans="1:10" ht="20.100000000000001" customHeight="1"/>
    <row r="69" spans="1:10" ht="20.100000000000001" customHeight="1"/>
    <row r="70" spans="1:10" ht="20.100000000000001" customHeight="1"/>
    <row r="71" spans="1:10" ht="20.100000000000001" customHeight="1"/>
    <row r="72" spans="1:10" ht="20.100000000000001" customHeight="1"/>
    <row r="73" spans="1:10" ht="23.1" customHeight="1"/>
    <row r="75" spans="1:10">
      <c r="A75" s="83" t="s">
        <v>78</v>
      </c>
    </row>
  </sheetData>
  <mergeCells count="15">
    <mergeCell ref="A39:J39"/>
    <mergeCell ref="A40:J40"/>
    <mergeCell ref="A1:J1"/>
    <mergeCell ref="A2:J2"/>
    <mergeCell ref="A3:J3"/>
    <mergeCell ref="A4:J4"/>
    <mergeCell ref="A5:J5"/>
    <mergeCell ref="D7:F7"/>
    <mergeCell ref="H7:J7"/>
    <mergeCell ref="D45:F45"/>
    <mergeCell ref="H45:J45"/>
    <mergeCell ref="A41:J41"/>
    <mergeCell ref="A42:J42"/>
    <mergeCell ref="A43:J43"/>
    <mergeCell ref="A56:B56"/>
  </mergeCells>
  <pageMargins left="0.8" right="0.2" top="1" bottom="0.75" header="0.6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Z29"/>
  <sheetViews>
    <sheetView topLeftCell="A19" zoomScaleNormal="100" zoomScaleSheetLayoutView="85" workbookViewId="0">
      <selection activeCell="A6" sqref="A6:Z6"/>
    </sheetView>
  </sheetViews>
  <sheetFormatPr defaultRowHeight="12.75"/>
  <cols>
    <col min="1" max="1" width="39.140625" style="176" customWidth="1"/>
    <col min="2" max="2" width="7" style="176" bestFit="1" customWidth="1"/>
    <col min="3" max="3" width="1.7109375" style="176" customWidth="1"/>
    <col min="4" max="4" width="8.7109375" style="176" customWidth="1"/>
    <col min="5" max="6" width="1.7109375" style="176" customWidth="1"/>
    <col min="7" max="7" width="8.140625" style="176" customWidth="1"/>
    <col min="8" max="8" width="1.7109375" style="176" customWidth="1"/>
    <col min="9" max="9" width="1" style="176" customWidth="1"/>
    <col min="10" max="10" width="8.140625" style="176" customWidth="1"/>
    <col min="11" max="12" width="1" style="176" customWidth="1"/>
    <col min="13" max="13" width="9.140625" style="176"/>
    <col min="14" max="14" width="1" style="176" customWidth="1"/>
    <col min="15" max="15" width="5.5703125" style="176" customWidth="1"/>
    <col min="16" max="16" width="11.42578125" style="176" bestFit="1" customWidth="1"/>
    <col min="17" max="17" width="6.7109375" style="176" customWidth="1"/>
    <col min="18" max="18" width="1.7109375" style="176" customWidth="1"/>
    <col min="19" max="19" width="8.42578125" style="176" customWidth="1"/>
    <col min="20" max="20" width="1.7109375" style="176" customWidth="1"/>
    <col min="21" max="21" width="1" style="176" customWidth="1"/>
    <col min="22" max="22" width="8.140625" style="176" customWidth="1"/>
    <col min="23" max="23" width="1" style="176" customWidth="1"/>
    <col min="24" max="24" width="1.7109375" style="176" customWidth="1"/>
    <col min="25" max="25" width="9.140625" style="176"/>
    <col min="26" max="26" width="1" style="176" customWidth="1"/>
    <col min="27" max="16384" width="9.140625" style="176"/>
  </cols>
  <sheetData>
    <row r="1" spans="1:26" ht="23.25">
      <c r="A1" s="209" t="s">
        <v>31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</row>
    <row r="2" spans="1:26" ht="23.25">
      <c r="A2" s="209" t="s">
        <v>85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</row>
    <row r="3" spans="1:26" ht="23.25">
      <c r="A3" s="209" t="s">
        <v>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</row>
    <row r="4" spans="1:26" ht="23.25">
      <c r="A4" s="209" t="str">
        <f>'กำไรขาดทุน 3'!A3:J3</f>
        <v>สำหรับงวดสามเดือนสิ้นสุดวันที่ 31 มีนาคม 2561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</row>
    <row r="5" spans="1:26" ht="23.25">
      <c r="A5" s="209" t="s">
        <v>131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</row>
    <row r="6" spans="1:26" ht="21">
      <c r="A6" s="210" t="s">
        <v>48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</row>
    <row r="7" spans="1:26" ht="6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3"/>
    </row>
    <row r="8" spans="1:26" ht="20.100000000000001" customHeight="1">
      <c r="A8" s="93"/>
      <c r="B8" s="94" t="s">
        <v>41</v>
      </c>
      <c r="C8" s="211" t="s">
        <v>86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08" t="s">
        <v>26</v>
      </c>
      <c r="S8" s="208"/>
      <c r="T8" s="208"/>
      <c r="U8" s="208" t="s">
        <v>70</v>
      </c>
      <c r="V8" s="208"/>
      <c r="W8" s="208"/>
      <c r="X8" s="208" t="s">
        <v>26</v>
      </c>
      <c r="Y8" s="208"/>
      <c r="Z8" s="208"/>
    </row>
    <row r="9" spans="1:26" ht="20.100000000000001" customHeight="1">
      <c r="A9" s="93"/>
      <c r="B9" s="93"/>
      <c r="C9" s="208" t="s">
        <v>62</v>
      </c>
      <c r="D9" s="208"/>
      <c r="E9" s="208"/>
      <c r="F9" s="208" t="s">
        <v>34</v>
      </c>
      <c r="G9" s="208"/>
      <c r="H9" s="208"/>
      <c r="I9" s="211" t="s">
        <v>10</v>
      </c>
      <c r="J9" s="211"/>
      <c r="K9" s="211"/>
      <c r="L9" s="211"/>
      <c r="M9" s="211"/>
      <c r="N9" s="93"/>
      <c r="O9" s="212" t="s">
        <v>107</v>
      </c>
      <c r="P9" s="212"/>
      <c r="Q9" s="212"/>
      <c r="R9" s="208" t="s">
        <v>80</v>
      </c>
      <c r="S9" s="208"/>
      <c r="T9" s="208"/>
      <c r="U9" s="208" t="s">
        <v>71</v>
      </c>
      <c r="V9" s="208"/>
      <c r="W9" s="208"/>
      <c r="X9" s="208" t="s">
        <v>80</v>
      </c>
      <c r="Y9" s="208"/>
      <c r="Z9" s="208"/>
    </row>
    <row r="10" spans="1:26" ht="20.100000000000001" customHeight="1">
      <c r="A10" s="97"/>
      <c r="B10" s="97"/>
      <c r="C10" s="208" t="s">
        <v>61</v>
      </c>
      <c r="D10" s="208"/>
      <c r="E10" s="208"/>
      <c r="F10" s="208" t="s">
        <v>35</v>
      </c>
      <c r="G10" s="208"/>
      <c r="H10" s="208"/>
      <c r="I10" s="208" t="s">
        <v>11</v>
      </c>
      <c r="J10" s="208"/>
      <c r="K10" s="208"/>
      <c r="L10" s="208" t="s">
        <v>40</v>
      </c>
      <c r="M10" s="208"/>
      <c r="N10" s="208"/>
      <c r="O10" s="213" t="s">
        <v>111</v>
      </c>
      <c r="P10" s="213"/>
      <c r="Q10" s="213"/>
      <c r="R10" s="208" t="s">
        <v>63</v>
      </c>
      <c r="S10" s="208"/>
      <c r="T10" s="208"/>
      <c r="U10" s="208" t="s">
        <v>72</v>
      </c>
      <c r="V10" s="208"/>
      <c r="W10" s="208"/>
      <c r="X10" s="98"/>
      <c r="Y10" s="98"/>
      <c r="Z10" s="98"/>
    </row>
    <row r="11" spans="1:26" ht="20.100000000000001" customHeight="1">
      <c r="A11" s="97"/>
      <c r="B11" s="97"/>
      <c r="C11" s="98"/>
      <c r="D11" s="98"/>
      <c r="E11" s="98"/>
      <c r="F11" s="208"/>
      <c r="G11" s="208"/>
      <c r="H11" s="208"/>
      <c r="I11" s="95"/>
      <c r="J11" s="95" t="s">
        <v>109</v>
      </c>
      <c r="K11" s="95"/>
      <c r="L11" s="98"/>
      <c r="M11" s="98"/>
      <c r="N11" s="98"/>
      <c r="O11" s="213" t="s">
        <v>112</v>
      </c>
      <c r="P11" s="213"/>
      <c r="Q11" s="213"/>
      <c r="R11" s="95"/>
      <c r="S11" s="98"/>
      <c r="T11" s="98"/>
      <c r="U11" s="98"/>
      <c r="V11" s="98"/>
      <c r="W11" s="98"/>
      <c r="X11" s="98"/>
      <c r="Y11" s="98"/>
      <c r="Z11" s="160"/>
    </row>
    <row r="12" spans="1:26" ht="20.100000000000001" customHeight="1">
      <c r="A12" s="97"/>
      <c r="B12" s="97"/>
      <c r="C12" s="98"/>
      <c r="D12" s="98"/>
      <c r="E12" s="98"/>
      <c r="F12" s="95"/>
      <c r="G12" s="95"/>
      <c r="H12" s="95"/>
      <c r="I12" s="208" t="s">
        <v>110</v>
      </c>
      <c r="J12" s="208"/>
      <c r="K12" s="208"/>
      <c r="L12" s="98"/>
      <c r="M12" s="98"/>
      <c r="N12" s="98"/>
      <c r="O12" s="213" t="s">
        <v>113</v>
      </c>
      <c r="P12" s="213"/>
      <c r="Q12" s="213"/>
      <c r="R12" s="95"/>
      <c r="S12" s="98"/>
      <c r="T12" s="98"/>
      <c r="U12" s="98"/>
      <c r="V12" s="98"/>
      <c r="W12" s="98"/>
      <c r="X12" s="98"/>
      <c r="Y12" s="98"/>
      <c r="Z12" s="160"/>
    </row>
    <row r="13" spans="1:26" ht="20.100000000000001" customHeight="1">
      <c r="A13" s="97"/>
      <c r="B13" s="97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8"/>
      <c r="Z13" s="96"/>
    </row>
    <row r="14" spans="1:26" ht="20.100000000000001" customHeight="1">
      <c r="A14" s="99" t="s">
        <v>106</v>
      </c>
      <c r="B14" s="97"/>
      <c r="C14" s="100"/>
      <c r="D14" s="101">
        <v>1754142</v>
      </c>
      <c r="E14" s="102"/>
      <c r="F14" s="102"/>
      <c r="G14" s="188">
        <v>-43570</v>
      </c>
      <c r="H14" s="102"/>
      <c r="I14" s="102"/>
      <c r="J14" s="101">
        <v>175415</v>
      </c>
      <c r="K14" s="103"/>
      <c r="L14" s="103"/>
      <c r="M14" s="190">
        <v>7764283</v>
      </c>
      <c r="N14" s="104"/>
      <c r="O14" s="104"/>
      <c r="P14" s="172">
        <v>1328</v>
      </c>
      <c r="Q14" s="97"/>
      <c r="R14" s="104"/>
      <c r="S14" s="190">
        <f>SUM(D14:P14)</f>
        <v>9651598</v>
      </c>
      <c r="T14" s="104"/>
      <c r="U14" s="104"/>
      <c r="V14" s="190">
        <v>84390</v>
      </c>
      <c r="W14" s="104"/>
      <c r="X14" s="104"/>
      <c r="Y14" s="190">
        <f>SUM(S14:V14)</f>
        <v>9735988</v>
      </c>
      <c r="Z14" s="96"/>
    </row>
    <row r="15" spans="1:26" ht="20.100000000000001" customHeight="1">
      <c r="A15" s="99" t="s">
        <v>51</v>
      </c>
      <c r="B15" s="105">
        <v>20</v>
      </c>
      <c r="C15" s="100"/>
      <c r="D15" s="106">
        <v>0</v>
      </c>
      <c r="E15" s="107"/>
      <c r="F15" s="107"/>
      <c r="G15" s="106">
        <v>0</v>
      </c>
      <c r="H15" s="107"/>
      <c r="I15" s="107"/>
      <c r="J15" s="106">
        <v>0</v>
      </c>
      <c r="K15" s="103"/>
      <c r="L15" s="103"/>
      <c r="M15" s="188">
        <v>-1871085</v>
      </c>
      <c r="N15" s="104"/>
      <c r="O15" s="104"/>
      <c r="P15" s="172">
        <v>0</v>
      </c>
      <c r="Q15" s="97"/>
      <c r="R15" s="104"/>
      <c r="S15" s="188">
        <f>SUM(D15:P15)</f>
        <v>-1871085</v>
      </c>
      <c r="T15" s="104"/>
      <c r="U15" s="104"/>
      <c r="V15" s="106">
        <v>0</v>
      </c>
      <c r="W15" s="104"/>
      <c r="X15" s="104"/>
      <c r="Y15" s="188">
        <f>SUM(S15:V15)</f>
        <v>-1871085</v>
      </c>
      <c r="Z15" s="96"/>
    </row>
    <row r="16" spans="1:26" ht="20.100000000000001" customHeight="1">
      <c r="A16" s="99" t="s">
        <v>83</v>
      </c>
      <c r="B16" s="99"/>
      <c r="C16" s="100"/>
      <c r="D16" s="106">
        <v>0</v>
      </c>
      <c r="E16" s="107"/>
      <c r="F16" s="107"/>
      <c r="G16" s="106">
        <v>0</v>
      </c>
      <c r="H16" s="107"/>
      <c r="I16" s="107"/>
      <c r="J16" s="106">
        <v>0</v>
      </c>
      <c r="K16" s="108"/>
      <c r="L16" s="108"/>
      <c r="M16" s="190">
        <v>318725</v>
      </c>
      <c r="N16" s="109"/>
      <c r="O16" s="109"/>
      <c r="P16" s="172">
        <v>-13785</v>
      </c>
      <c r="Q16" s="97"/>
      <c r="R16" s="109"/>
      <c r="S16" s="190">
        <f>SUM(D16:P16)</f>
        <v>304940</v>
      </c>
      <c r="T16" s="109"/>
      <c r="U16" s="109"/>
      <c r="V16" s="190">
        <v>3679</v>
      </c>
      <c r="W16" s="109"/>
      <c r="X16" s="104"/>
      <c r="Y16" s="190">
        <f>SUM(S16:V16)</f>
        <v>308619</v>
      </c>
      <c r="Z16" s="96"/>
    </row>
    <row r="17" spans="1:26" ht="20.100000000000001" customHeight="1" thickBot="1">
      <c r="A17" s="97" t="s">
        <v>149</v>
      </c>
      <c r="B17" s="97"/>
      <c r="C17" s="100"/>
      <c r="D17" s="110">
        <f>SUM(D14:D16)</f>
        <v>1754142</v>
      </c>
      <c r="E17" s="102"/>
      <c r="F17" s="102"/>
      <c r="G17" s="189">
        <f>SUM(G14:G16)</f>
        <v>-43570</v>
      </c>
      <c r="H17" s="102"/>
      <c r="I17" s="102"/>
      <c r="J17" s="110">
        <f>SUM(J14:J16)</f>
        <v>175415</v>
      </c>
      <c r="K17" s="103"/>
      <c r="L17" s="103"/>
      <c r="M17" s="191">
        <f>SUM(M14:M16)</f>
        <v>6211923</v>
      </c>
      <c r="N17" s="104"/>
      <c r="O17" s="104"/>
      <c r="P17" s="173">
        <f>SUM(P14:P16)</f>
        <v>-12457</v>
      </c>
      <c r="Q17" s="97"/>
      <c r="R17" s="104"/>
      <c r="S17" s="191">
        <f>SUM(S14:S16)</f>
        <v>8085453</v>
      </c>
      <c r="T17" s="104"/>
      <c r="U17" s="104"/>
      <c r="V17" s="191">
        <f>SUM(V14:V16)</f>
        <v>88069</v>
      </c>
      <c r="W17" s="104"/>
      <c r="X17" s="104"/>
      <c r="Y17" s="191">
        <f>SUM(Y14:Y16)</f>
        <v>8173522</v>
      </c>
      <c r="Z17" s="96"/>
    </row>
    <row r="18" spans="1:26" ht="20.100000000000001" customHeight="1" thickTop="1">
      <c r="A18" s="97"/>
      <c r="B18" s="97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8"/>
      <c r="Z18" s="96"/>
    </row>
    <row r="19" spans="1:26" ht="20.100000000000001" customHeight="1">
      <c r="A19" s="99" t="s">
        <v>151</v>
      </c>
      <c r="B19" s="97"/>
      <c r="C19" s="100"/>
      <c r="D19" s="101">
        <v>1754142</v>
      </c>
      <c r="E19" s="102"/>
      <c r="F19" s="102"/>
      <c r="G19" s="188">
        <v>-43570</v>
      </c>
      <c r="H19" s="102"/>
      <c r="I19" s="102"/>
      <c r="J19" s="101">
        <v>175415</v>
      </c>
      <c r="K19" s="103"/>
      <c r="L19" s="103"/>
      <c r="M19" s="190">
        <v>7820018</v>
      </c>
      <c r="N19" s="104"/>
      <c r="O19" s="104"/>
      <c r="P19" s="172">
        <v>-33766</v>
      </c>
      <c r="Q19" s="97"/>
      <c r="R19" s="104"/>
      <c r="S19" s="190">
        <v>9672239</v>
      </c>
      <c r="T19" s="104"/>
      <c r="U19" s="104"/>
      <c r="V19" s="190">
        <v>88471</v>
      </c>
      <c r="W19" s="104"/>
      <c r="X19" s="104"/>
      <c r="Y19" s="190">
        <f>SUM(S19:V19)</f>
        <v>9760710</v>
      </c>
      <c r="Z19" s="96"/>
    </row>
    <row r="20" spans="1:26" ht="20.100000000000001" customHeight="1">
      <c r="A20" s="99" t="s">
        <v>51</v>
      </c>
      <c r="B20" s="105">
        <v>20</v>
      </c>
      <c r="C20" s="100"/>
      <c r="D20" s="106">
        <v>0</v>
      </c>
      <c r="E20" s="107"/>
      <c r="F20" s="107"/>
      <c r="G20" s="106">
        <v>0</v>
      </c>
      <c r="H20" s="107"/>
      <c r="I20" s="107"/>
      <c r="J20" s="106">
        <v>0</v>
      </c>
      <c r="K20" s="103"/>
      <c r="L20" s="103"/>
      <c r="M20" s="188">
        <v>-1169428</v>
      </c>
      <c r="N20" s="104"/>
      <c r="O20" s="104"/>
      <c r="P20" s="172">
        <v>0</v>
      </c>
      <c r="Q20" s="97"/>
      <c r="R20" s="104"/>
      <c r="S20" s="188">
        <f>SUM(D20:P20)</f>
        <v>-1169428</v>
      </c>
      <c r="T20" s="104"/>
      <c r="U20" s="104"/>
      <c r="V20" s="106">
        <v>0</v>
      </c>
      <c r="W20" s="104"/>
      <c r="X20" s="104"/>
      <c r="Y20" s="188">
        <f>SUM(S20:V20)</f>
        <v>-1169428</v>
      </c>
      <c r="Z20" s="96"/>
    </row>
    <row r="21" spans="1:26" ht="20.100000000000001" customHeight="1">
      <c r="A21" s="99" t="s">
        <v>176</v>
      </c>
      <c r="B21" s="105">
        <v>20</v>
      </c>
      <c r="C21" s="100"/>
      <c r="D21" s="106">
        <v>0</v>
      </c>
      <c r="E21" s="107"/>
      <c r="F21" s="107"/>
      <c r="G21" s="106">
        <v>0</v>
      </c>
      <c r="H21" s="107"/>
      <c r="I21" s="107"/>
      <c r="J21" s="106">
        <v>0</v>
      </c>
      <c r="K21" s="103"/>
      <c r="L21" s="103"/>
      <c r="M21" s="106">
        <v>0</v>
      </c>
      <c r="N21" s="104"/>
      <c r="O21" s="104"/>
      <c r="P21" s="172">
        <v>0</v>
      </c>
      <c r="Q21" s="97"/>
      <c r="R21" s="104"/>
      <c r="S21" s="106">
        <v>0</v>
      </c>
      <c r="T21" s="104"/>
      <c r="U21" s="104"/>
      <c r="V21" s="188">
        <v>-12863</v>
      </c>
      <c r="W21" s="104"/>
      <c r="X21" s="104"/>
      <c r="Y21" s="188">
        <f>SUM(S21:V21)</f>
        <v>-12863</v>
      </c>
      <c r="Z21" s="96"/>
    </row>
    <row r="22" spans="1:26" ht="20.100000000000001" customHeight="1">
      <c r="A22" s="99" t="s">
        <v>83</v>
      </c>
      <c r="B22" s="99"/>
      <c r="C22" s="100"/>
      <c r="D22" s="106">
        <v>0</v>
      </c>
      <c r="E22" s="107"/>
      <c r="F22" s="107"/>
      <c r="G22" s="106">
        <v>0</v>
      </c>
      <c r="H22" s="107"/>
      <c r="I22" s="107"/>
      <c r="J22" s="106">
        <v>0</v>
      </c>
      <c r="K22" s="108"/>
      <c r="L22" s="108"/>
      <c r="M22" s="190">
        <f>+'กำไรขาดทุน 3'!D55</f>
        <v>162391</v>
      </c>
      <c r="N22" s="109"/>
      <c r="O22" s="109"/>
      <c r="P22" s="172">
        <f>+'กำไรขาดทุน 3'!D51</f>
        <v>-17457</v>
      </c>
      <c r="Q22" s="97"/>
      <c r="R22" s="109"/>
      <c r="S22" s="188">
        <f>SUM(D22:P22)</f>
        <v>144934</v>
      </c>
      <c r="T22" s="109"/>
      <c r="U22" s="109"/>
      <c r="V22" s="190">
        <f>+'กำไรขาดทุน 3'!D61</f>
        <v>4202</v>
      </c>
      <c r="W22" s="109"/>
      <c r="X22" s="104"/>
      <c r="Y22" s="190">
        <f>SUM(S22:V22)</f>
        <v>149136</v>
      </c>
      <c r="Z22" s="96"/>
    </row>
    <row r="23" spans="1:26" ht="20.100000000000001" customHeight="1" thickBot="1">
      <c r="A23" s="97" t="s">
        <v>150</v>
      </c>
      <c r="B23" s="97"/>
      <c r="C23" s="100"/>
      <c r="D23" s="110">
        <f>SUM(D19:D22)</f>
        <v>1754142</v>
      </c>
      <c r="E23" s="102"/>
      <c r="F23" s="102"/>
      <c r="G23" s="189">
        <f>SUM(G19:G22)</f>
        <v>-43570</v>
      </c>
      <c r="H23" s="102"/>
      <c r="I23" s="102"/>
      <c r="J23" s="110">
        <f>SUM(J19:J22)</f>
        <v>175415</v>
      </c>
      <c r="K23" s="103"/>
      <c r="L23" s="103"/>
      <c r="M23" s="191">
        <f>SUM(M19:M22)</f>
        <v>6812981</v>
      </c>
      <c r="N23" s="104"/>
      <c r="O23" s="104"/>
      <c r="P23" s="173">
        <f>SUM(P19:P22)</f>
        <v>-51223</v>
      </c>
      <c r="Q23" s="97"/>
      <c r="R23" s="104"/>
      <c r="S23" s="191">
        <f>SUM(S19:S22)</f>
        <v>8647745</v>
      </c>
      <c r="T23" s="104"/>
      <c r="U23" s="104"/>
      <c r="V23" s="191">
        <f>SUM(V19:V22)</f>
        <v>79810</v>
      </c>
      <c r="W23" s="104"/>
      <c r="X23" s="104"/>
      <c r="Y23" s="191">
        <f>SUM(Y19:Y22)</f>
        <v>8727555</v>
      </c>
      <c r="Z23" s="76"/>
    </row>
    <row r="24" spans="1:26" ht="20.100000000000001" customHeight="1" thickTop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166"/>
      <c r="R24" s="35"/>
      <c r="S24" s="35"/>
      <c r="T24" s="35"/>
      <c r="U24" s="35"/>
      <c r="V24" s="35"/>
      <c r="W24" s="35"/>
      <c r="X24" s="35"/>
      <c r="Y24" s="35"/>
      <c r="Z24" s="35"/>
    </row>
    <row r="25" spans="1:26" ht="20.100000000000001" customHeight="1">
      <c r="A25" s="2" t="s">
        <v>78</v>
      </c>
    </row>
    <row r="26" spans="1:26" ht="20.100000000000001" customHeight="1"/>
    <row r="27" spans="1:26" ht="20.100000000000001" customHeight="1"/>
    <row r="28" spans="1:26" ht="17.45" customHeight="1"/>
    <row r="29" spans="1:26" ht="17.45" customHeight="1"/>
  </sheetData>
  <mergeCells count="28">
    <mergeCell ref="I12:K12"/>
    <mergeCell ref="F11:H11"/>
    <mergeCell ref="O11:Q11"/>
    <mergeCell ref="O12:Q12"/>
    <mergeCell ref="X9:Z9"/>
    <mergeCell ref="C10:E10"/>
    <mergeCell ref="F10:H10"/>
    <mergeCell ref="I10:K10"/>
    <mergeCell ref="L10:N10"/>
    <mergeCell ref="O10:Q10"/>
    <mergeCell ref="R10:T10"/>
    <mergeCell ref="U10:W10"/>
    <mergeCell ref="C8:Q8"/>
    <mergeCell ref="R8:T8"/>
    <mergeCell ref="U8:W8"/>
    <mergeCell ref="X8:Z8"/>
    <mergeCell ref="C9:E9"/>
    <mergeCell ref="F9:H9"/>
    <mergeCell ref="I9:M9"/>
    <mergeCell ref="O9:Q9"/>
    <mergeCell ref="R9:T9"/>
    <mergeCell ref="U9:W9"/>
    <mergeCell ref="A1:Z1"/>
    <mergeCell ref="A2:Z2"/>
    <mergeCell ref="A3:Z3"/>
    <mergeCell ref="A4:Z4"/>
    <mergeCell ref="A5:Z5"/>
    <mergeCell ref="A6:Z6"/>
  </mergeCells>
  <pageMargins left="0.8" right="0.2" top="1" bottom="0.5" header="0.6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Q32"/>
  <sheetViews>
    <sheetView topLeftCell="A10" zoomScaleNormal="100" zoomScaleSheetLayoutView="85" workbookViewId="0">
      <selection activeCell="A25" sqref="A25"/>
    </sheetView>
  </sheetViews>
  <sheetFormatPr defaultRowHeight="12.75"/>
  <cols>
    <col min="1" max="1" width="40.7109375" style="176" customWidth="1"/>
    <col min="2" max="2" width="8.85546875" style="176" customWidth="1"/>
    <col min="3" max="3" width="3.7109375" style="176" customWidth="1"/>
    <col min="4" max="4" width="9.140625" style="176"/>
    <col min="5" max="6" width="3.7109375" style="176" customWidth="1"/>
    <col min="7" max="7" width="9.140625" style="176"/>
    <col min="8" max="9" width="3.7109375" style="176" customWidth="1"/>
    <col min="10" max="10" width="11.7109375" style="176" customWidth="1"/>
    <col min="11" max="12" width="3.7109375" style="176" customWidth="1"/>
    <col min="13" max="13" width="11.7109375" style="176" customWidth="1"/>
    <col min="14" max="15" width="3.7109375" style="176" customWidth="1"/>
    <col min="16" max="16" width="10" style="176" bestFit="1" customWidth="1"/>
    <col min="17" max="17" width="3.7109375" style="176" customWidth="1"/>
    <col min="18" max="16384" width="9.140625" style="176"/>
  </cols>
  <sheetData>
    <row r="1" spans="1:17" ht="23.25">
      <c r="A1" s="214" t="s">
        <v>31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</row>
    <row r="2" spans="1:17" ht="23.25">
      <c r="A2" s="214" t="s">
        <v>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</row>
    <row r="3" spans="1:17" ht="23.25">
      <c r="A3" s="214" t="s">
        <v>37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</row>
    <row r="4" spans="1:17" ht="23.25">
      <c r="A4" s="214" t="str">
        <f>'กำไรขาดทุน 3'!A3:J3</f>
        <v>สำหรับงวดสามเดือนสิ้นสุดวันที่ 31 มีนาคม 2561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</row>
    <row r="5" spans="1:17" ht="23.25">
      <c r="A5" s="200" t="s">
        <v>131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7" ht="21">
      <c r="A6" s="215" t="s">
        <v>48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</row>
    <row r="7" spans="1:17" ht="9" customHeight="1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50"/>
    </row>
    <row r="8" spans="1:17" ht="20.100000000000001" customHeight="1">
      <c r="A8" s="3"/>
      <c r="B8" s="36" t="s">
        <v>41</v>
      </c>
      <c r="C8" s="36"/>
      <c r="D8" s="5" t="s">
        <v>62</v>
      </c>
      <c r="E8" s="5"/>
      <c r="F8" s="217" t="s">
        <v>34</v>
      </c>
      <c r="G8" s="217"/>
      <c r="H8" s="217"/>
      <c r="I8" s="218" t="s">
        <v>10</v>
      </c>
      <c r="J8" s="218"/>
      <c r="K8" s="218"/>
      <c r="L8" s="218"/>
      <c r="M8" s="218"/>
      <c r="N8" s="5"/>
      <c r="O8" s="217" t="s">
        <v>26</v>
      </c>
      <c r="P8" s="217"/>
      <c r="Q8" s="217"/>
    </row>
    <row r="9" spans="1:17" ht="20.100000000000001" customHeight="1">
      <c r="A9" s="3"/>
      <c r="B9" s="3"/>
      <c r="C9" s="3"/>
      <c r="D9" s="51" t="s">
        <v>61</v>
      </c>
      <c r="E9" s="5"/>
      <c r="F9" s="216" t="s">
        <v>35</v>
      </c>
      <c r="G9" s="216"/>
      <c r="H9" s="216"/>
      <c r="I9" s="216" t="s">
        <v>11</v>
      </c>
      <c r="J9" s="216"/>
      <c r="K9" s="216"/>
      <c r="L9" s="216" t="s">
        <v>40</v>
      </c>
      <c r="M9" s="216"/>
      <c r="N9" s="216"/>
      <c r="O9" s="217" t="s">
        <v>80</v>
      </c>
      <c r="P9" s="217"/>
      <c r="Q9" s="217"/>
    </row>
    <row r="10" spans="1:17" ht="20.100000000000001" customHeight="1">
      <c r="A10" s="3"/>
      <c r="B10" s="3"/>
      <c r="C10" s="3"/>
      <c r="D10" s="52"/>
      <c r="E10" s="51"/>
      <c r="F10" s="52"/>
      <c r="G10" s="52"/>
      <c r="H10" s="52"/>
      <c r="I10" s="216" t="s">
        <v>52</v>
      </c>
      <c r="J10" s="216"/>
      <c r="K10" s="216"/>
      <c r="L10" s="51"/>
      <c r="M10" s="52"/>
      <c r="N10" s="51"/>
      <c r="O10" s="51"/>
      <c r="P10" s="52"/>
      <c r="Q10" s="52"/>
    </row>
    <row r="11" spans="1:17" ht="20.100000000000001" customHeight="1">
      <c r="A11" s="3"/>
      <c r="B11" s="3"/>
      <c r="C11" s="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2"/>
      <c r="Q11" s="3"/>
    </row>
    <row r="12" spans="1:17" ht="20.100000000000001" customHeight="1">
      <c r="A12" s="38" t="s">
        <v>106</v>
      </c>
      <c r="B12" s="3"/>
      <c r="C12" s="3"/>
      <c r="D12" s="24">
        <v>1754142</v>
      </c>
      <c r="E12" s="24"/>
      <c r="F12" s="24"/>
      <c r="G12" s="177">
        <v>-43570</v>
      </c>
      <c r="H12" s="24"/>
      <c r="I12" s="24"/>
      <c r="J12" s="24">
        <v>175415</v>
      </c>
      <c r="K12" s="23"/>
      <c r="L12" s="23"/>
      <c r="M12" s="171">
        <v>7584721</v>
      </c>
      <c r="N12" s="21"/>
      <c r="O12" s="21"/>
      <c r="P12" s="171">
        <f>SUM(D12:O12)</f>
        <v>9470708</v>
      </c>
      <c r="Q12" s="4"/>
    </row>
    <row r="13" spans="1:17" ht="20.100000000000001" customHeight="1">
      <c r="A13" s="38" t="s">
        <v>51</v>
      </c>
      <c r="B13" s="39">
        <v>20</v>
      </c>
      <c r="C13" s="39"/>
      <c r="D13" s="47">
        <v>0</v>
      </c>
      <c r="E13" s="31"/>
      <c r="F13" s="31"/>
      <c r="G13" s="47">
        <v>0</v>
      </c>
      <c r="H13" s="53"/>
      <c r="I13" s="53"/>
      <c r="J13" s="47">
        <v>0</v>
      </c>
      <c r="K13" s="23"/>
      <c r="L13" s="23"/>
      <c r="M13" s="177">
        <v>-1871085</v>
      </c>
      <c r="N13" s="21"/>
      <c r="O13" s="21"/>
      <c r="P13" s="177">
        <f>SUM(D13:M13)</f>
        <v>-1871085</v>
      </c>
      <c r="Q13" s="4"/>
    </row>
    <row r="14" spans="1:17" ht="20.100000000000001" customHeight="1">
      <c r="A14" s="38" t="s">
        <v>83</v>
      </c>
      <c r="B14" s="4"/>
      <c r="C14" s="4"/>
      <c r="D14" s="47">
        <v>0</v>
      </c>
      <c r="E14" s="31"/>
      <c r="F14" s="31"/>
      <c r="G14" s="47">
        <v>0</v>
      </c>
      <c r="H14" s="53"/>
      <c r="I14" s="53"/>
      <c r="J14" s="47">
        <v>0</v>
      </c>
      <c r="K14" s="23"/>
      <c r="L14" s="23"/>
      <c r="M14" s="171">
        <v>315249</v>
      </c>
      <c r="N14" s="21"/>
      <c r="O14" s="21"/>
      <c r="P14" s="171">
        <f>SUM(D14:M14)</f>
        <v>315249</v>
      </c>
      <c r="Q14" s="4"/>
    </row>
    <row r="15" spans="1:17" ht="20.100000000000001" customHeight="1" thickBot="1">
      <c r="A15" s="37" t="s">
        <v>149</v>
      </c>
      <c r="B15" s="3"/>
      <c r="C15" s="3"/>
      <c r="D15" s="32">
        <f>SUM(D12:D14)</f>
        <v>1754142</v>
      </c>
      <c r="E15" s="23"/>
      <c r="F15" s="24"/>
      <c r="G15" s="193">
        <f>SUM(G12:G14)</f>
        <v>-43570</v>
      </c>
      <c r="H15" s="24"/>
      <c r="I15" s="24"/>
      <c r="J15" s="32">
        <f>SUM(J12:J14)</f>
        <v>175415</v>
      </c>
      <c r="K15" s="23"/>
      <c r="L15" s="23"/>
      <c r="M15" s="192">
        <f>SUM(M12:M14)</f>
        <v>6028885</v>
      </c>
      <c r="N15" s="21"/>
      <c r="O15" s="21"/>
      <c r="P15" s="192">
        <f>SUM(P12:P14)</f>
        <v>7914872</v>
      </c>
      <c r="Q15" s="4"/>
    </row>
    <row r="16" spans="1:17" ht="20.100000000000001" customHeight="1" thickTop="1">
      <c r="A16" s="4"/>
      <c r="B16" s="4"/>
      <c r="C16" s="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4"/>
    </row>
    <row r="17" spans="1:17" ht="20.100000000000001" customHeight="1">
      <c r="A17" s="38" t="s">
        <v>151</v>
      </c>
      <c r="B17" s="3"/>
      <c r="C17" s="3"/>
      <c r="D17" s="24">
        <v>1754142</v>
      </c>
      <c r="E17" s="24"/>
      <c r="F17" s="24"/>
      <c r="G17" s="177">
        <v>-43570</v>
      </c>
      <c r="H17" s="24"/>
      <c r="I17" s="24"/>
      <c r="J17" s="24">
        <v>175415</v>
      </c>
      <c r="K17" s="4"/>
      <c r="L17" s="4"/>
      <c r="M17" s="171">
        <v>7633233</v>
      </c>
      <c r="N17" s="21"/>
      <c r="O17" s="21"/>
      <c r="P17" s="171">
        <f>SUM(D17:M17)</f>
        <v>9519220</v>
      </c>
      <c r="Q17" s="4"/>
    </row>
    <row r="18" spans="1:17" ht="20.100000000000001" customHeight="1">
      <c r="A18" s="38" t="s">
        <v>51</v>
      </c>
      <c r="B18" s="39">
        <v>20</v>
      </c>
      <c r="C18" s="39"/>
      <c r="D18" s="47">
        <v>0</v>
      </c>
      <c r="E18" s="31"/>
      <c r="F18" s="31"/>
      <c r="G18" s="47">
        <v>0</v>
      </c>
      <c r="H18" s="53"/>
      <c r="I18" s="53"/>
      <c r="J18" s="47">
        <v>0</v>
      </c>
      <c r="K18" s="23"/>
      <c r="L18" s="23"/>
      <c r="M18" s="177">
        <v>-1169428</v>
      </c>
      <c r="N18" s="24"/>
      <c r="O18" s="24"/>
      <c r="P18" s="177">
        <f>SUM(D18:M18)</f>
        <v>-1169428</v>
      </c>
      <c r="Q18" s="4"/>
    </row>
    <row r="19" spans="1:17" ht="20.100000000000001" customHeight="1">
      <c r="A19" s="38" t="s">
        <v>83</v>
      </c>
      <c r="B19" s="4"/>
      <c r="C19" s="4"/>
      <c r="D19" s="47">
        <v>0</v>
      </c>
      <c r="E19" s="31"/>
      <c r="F19" s="31"/>
      <c r="G19" s="47">
        <v>0</v>
      </c>
      <c r="H19" s="53"/>
      <c r="I19" s="53"/>
      <c r="J19" s="47">
        <v>0</v>
      </c>
      <c r="K19" s="23"/>
      <c r="L19" s="23"/>
      <c r="M19" s="171">
        <v>199863</v>
      </c>
      <c r="N19" s="47"/>
      <c r="O19" s="47"/>
      <c r="P19" s="171">
        <f>SUM(D19:M19)</f>
        <v>199863</v>
      </c>
      <c r="Q19" s="4"/>
    </row>
    <row r="20" spans="1:17" ht="20.100000000000001" customHeight="1" thickBot="1">
      <c r="A20" s="37" t="s">
        <v>150</v>
      </c>
      <c r="B20" s="3"/>
      <c r="C20" s="3"/>
      <c r="D20" s="32">
        <f>SUM(D17:D19)</f>
        <v>1754142</v>
      </c>
      <c r="E20" s="23"/>
      <c r="F20" s="24"/>
      <c r="G20" s="193">
        <f>SUM(G17:G19)</f>
        <v>-43570</v>
      </c>
      <c r="H20" s="24"/>
      <c r="I20" s="24"/>
      <c r="J20" s="32">
        <f>SUM(J17:J19)</f>
        <v>175415</v>
      </c>
      <c r="K20" s="23"/>
      <c r="L20" s="23"/>
      <c r="M20" s="192">
        <f>SUM(M17:M19)</f>
        <v>6663668</v>
      </c>
      <c r="N20" s="21"/>
      <c r="O20" s="21"/>
      <c r="P20" s="192">
        <f>SUM(P17:P19)</f>
        <v>8549655</v>
      </c>
      <c r="Q20" s="4"/>
    </row>
    <row r="21" spans="1:17" ht="20.100000000000001" customHeight="1" thickTop="1">
      <c r="A21" s="4"/>
      <c r="B21" s="4"/>
      <c r="C21" s="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4"/>
    </row>
    <row r="22" spans="1:17" ht="20.100000000000001" customHeight="1">
      <c r="B22" s="4"/>
      <c r="C22" s="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4"/>
    </row>
    <row r="23" spans="1:17" ht="20.100000000000001" customHeight="1">
      <c r="B23" s="4"/>
      <c r="C23" s="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4"/>
    </row>
    <row r="24" spans="1:17" ht="20.100000000000001" customHeight="1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20.100000000000001" customHeight="1">
      <c r="A25" s="4" t="s">
        <v>78</v>
      </c>
    </row>
    <row r="26" spans="1:17" ht="20.45" customHeight="1"/>
    <row r="27" spans="1:17" ht="20.45" customHeight="1"/>
    <row r="28" spans="1:17" ht="20.45" customHeight="1"/>
    <row r="29" spans="1:17" ht="20.45" customHeight="1"/>
    <row r="30" spans="1:17" ht="20.45" customHeight="1"/>
    <row r="31" spans="1:17" ht="20.45" customHeight="1"/>
    <row r="32" spans="1:17" ht="20.45" customHeight="1"/>
  </sheetData>
  <mergeCells count="14">
    <mergeCell ref="I10:K10"/>
    <mergeCell ref="F8:H8"/>
    <mergeCell ref="I8:M8"/>
    <mergeCell ref="O8:Q8"/>
    <mergeCell ref="F9:H9"/>
    <mergeCell ref="I9:K9"/>
    <mergeCell ref="O9:Q9"/>
    <mergeCell ref="L9:N9"/>
    <mergeCell ref="A1:Q1"/>
    <mergeCell ref="A2:Q2"/>
    <mergeCell ref="A3:Q3"/>
    <mergeCell ref="A4:Q4"/>
    <mergeCell ref="A5:Q5"/>
    <mergeCell ref="A6:Q6"/>
  </mergeCells>
  <pageMargins left="1" right="0.75" top="1" bottom="0.5" header="0.5" footer="0.3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>
    <tabColor rgb="FF00B050"/>
  </sheetPr>
  <dimension ref="A1:J163"/>
  <sheetViews>
    <sheetView tabSelected="1" topLeftCell="A61" zoomScale="120" zoomScaleNormal="120" zoomScaleSheetLayoutView="100" workbookViewId="0">
      <selection activeCell="A73" sqref="A73"/>
    </sheetView>
  </sheetViews>
  <sheetFormatPr defaultRowHeight="21"/>
  <cols>
    <col min="1" max="1" width="43.42578125" style="120" customWidth="1"/>
    <col min="2" max="2" width="8" style="120" bestFit="1" customWidth="1"/>
    <col min="3" max="3" width="1.42578125" style="120" customWidth="1"/>
    <col min="4" max="4" width="10.7109375" style="4" customWidth="1"/>
    <col min="5" max="5" width="1.42578125" style="120" customWidth="1"/>
    <col min="6" max="6" width="10.85546875" style="120" customWidth="1"/>
    <col min="7" max="7" width="1.42578125" style="120" customWidth="1"/>
    <col min="8" max="8" width="10.85546875" style="120" customWidth="1"/>
    <col min="9" max="9" width="1.42578125" style="120" customWidth="1"/>
    <col min="10" max="10" width="10.7109375" style="120" customWidth="1"/>
    <col min="11" max="16384" width="9.140625" style="120"/>
  </cols>
  <sheetData>
    <row r="1" spans="1:10" s="118" customFormat="1" ht="23.25">
      <c r="A1" s="225" t="s">
        <v>31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s="118" customFormat="1" ht="23.25">
      <c r="A2" s="225" t="s">
        <v>16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0" s="118" customFormat="1" ht="23.25">
      <c r="A3" s="224" t="str">
        <f>'กำไรขาดทุน 3'!A3:J3</f>
        <v>สำหรับงวดสามเดือนสิ้นสุดวันที่ 31 มีนาคม 2561</v>
      </c>
      <c r="B3" s="224"/>
      <c r="C3" s="224"/>
      <c r="D3" s="224"/>
      <c r="E3" s="224"/>
      <c r="F3" s="224"/>
      <c r="G3" s="224"/>
      <c r="H3" s="224"/>
      <c r="I3" s="224"/>
      <c r="J3" s="224"/>
    </row>
    <row r="4" spans="1:10" s="118" customFormat="1" ht="23.25">
      <c r="A4" s="225" t="s">
        <v>131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10" s="119" customFormat="1">
      <c r="A5" s="223" t="s">
        <v>48</v>
      </c>
      <c r="B5" s="223"/>
      <c r="C5" s="223"/>
      <c r="D5" s="223"/>
      <c r="E5" s="223"/>
      <c r="F5" s="223"/>
      <c r="G5" s="223"/>
      <c r="H5" s="223"/>
      <c r="I5" s="223"/>
      <c r="J5" s="223"/>
    </row>
    <row r="6" spans="1:10" ht="9" customHeight="1"/>
    <row r="7" spans="1:10" ht="18.75" customHeight="1">
      <c r="B7" s="121" t="s">
        <v>41</v>
      </c>
      <c r="D7" s="222" t="s">
        <v>0</v>
      </c>
      <c r="E7" s="222"/>
      <c r="F7" s="222"/>
      <c r="G7" s="195"/>
      <c r="H7" s="222" t="s">
        <v>37</v>
      </c>
      <c r="I7" s="222"/>
      <c r="J7" s="222"/>
    </row>
    <row r="8" spans="1:10" s="195" customFormat="1" ht="18.75" customHeight="1">
      <c r="D8" s="5">
        <v>2561</v>
      </c>
      <c r="F8" s="195">
        <v>2560</v>
      </c>
      <c r="H8" s="195">
        <v>2561</v>
      </c>
      <c r="J8" s="195">
        <v>2560</v>
      </c>
    </row>
    <row r="9" spans="1:10">
      <c r="A9" s="119" t="s">
        <v>17</v>
      </c>
      <c r="B9" s="119"/>
      <c r="C9" s="119"/>
      <c r="D9" s="162"/>
      <c r="E9" s="123"/>
      <c r="F9" s="122"/>
      <c r="G9" s="124"/>
      <c r="H9" s="124"/>
      <c r="J9" s="124"/>
    </row>
    <row r="10" spans="1:10" ht="23.25">
      <c r="A10" s="125" t="s">
        <v>91</v>
      </c>
      <c r="B10" s="125"/>
      <c r="C10" s="125"/>
      <c r="D10" s="77">
        <f>+'กำไรขาดทุน 3'!D25</f>
        <v>216608</v>
      </c>
      <c r="E10" s="127"/>
      <c r="F10" s="77">
        <v>402384</v>
      </c>
      <c r="G10" s="128"/>
      <c r="H10" s="77">
        <v>247399</v>
      </c>
      <c r="I10" s="126"/>
      <c r="J10" s="77">
        <v>392951</v>
      </c>
    </row>
    <row r="11" spans="1:10">
      <c r="A11" s="127" t="s">
        <v>65</v>
      </c>
      <c r="B11" s="127"/>
      <c r="C11" s="127"/>
      <c r="D11" s="77"/>
      <c r="E11" s="127"/>
      <c r="F11" s="77"/>
      <c r="G11" s="127"/>
      <c r="H11" s="126"/>
      <c r="I11" s="126"/>
      <c r="J11" s="126"/>
    </row>
    <row r="12" spans="1:10">
      <c r="A12" s="129" t="s">
        <v>160</v>
      </c>
      <c r="B12" s="129"/>
      <c r="C12" s="129"/>
      <c r="D12" s="77">
        <v>4091</v>
      </c>
      <c r="E12" s="127"/>
      <c r="F12" s="77">
        <v>2910</v>
      </c>
      <c r="G12" s="127"/>
      <c r="H12" s="77">
        <v>4101</v>
      </c>
      <c r="I12" s="130"/>
      <c r="J12" s="77">
        <v>2994</v>
      </c>
    </row>
    <row r="13" spans="1:10">
      <c r="A13" s="131" t="s">
        <v>161</v>
      </c>
      <c r="B13" s="131"/>
      <c r="C13" s="131"/>
      <c r="D13" s="77">
        <v>1350</v>
      </c>
      <c r="E13" s="127"/>
      <c r="F13" s="77">
        <v>704</v>
      </c>
      <c r="G13" s="127"/>
      <c r="H13" s="77">
        <v>1619</v>
      </c>
      <c r="I13" s="130"/>
      <c r="J13" s="77">
        <v>704</v>
      </c>
    </row>
    <row r="14" spans="1:10">
      <c r="A14" s="129" t="s">
        <v>18</v>
      </c>
      <c r="B14" s="129"/>
      <c r="C14" s="129"/>
      <c r="D14" s="77">
        <v>54535</v>
      </c>
      <c r="E14" s="127"/>
      <c r="F14" s="77">
        <v>37802</v>
      </c>
      <c r="G14" s="127"/>
      <c r="H14" s="77">
        <v>48276</v>
      </c>
      <c r="I14" s="126"/>
      <c r="J14" s="77">
        <v>34961</v>
      </c>
    </row>
    <row r="15" spans="1:10">
      <c r="A15" s="129" t="s">
        <v>122</v>
      </c>
      <c r="B15" s="129"/>
      <c r="C15" s="129"/>
      <c r="D15" s="77">
        <v>427</v>
      </c>
      <c r="E15" s="127"/>
      <c r="F15" s="77">
        <v>485</v>
      </c>
      <c r="G15" s="127"/>
      <c r="H15" s="77">
        <v>0</v>
      </c>
      <c r="I15" s="126"/>
      <c r="J15" s="77">
        <v>0</v>
      </c>
    </row>
    <row r="16" spans="1:10">
      <c r="A16" s="129" t="s">
        <v>159</v>
      </c>
      <c r="B16" s="129"/>
      <c r="C16" s="129"/>
      <c r="D16" s="77">
        <v>41</v>
      </c>
      <c r="E16" s="127"/>
      <c r="F16" s="77">
        <v>0</v>
      </c>
      <c r="G16" s="127"/>
      <c r="H16" s="77">
        <v>0</v>
      </c>
      <c r="I16" s="126"/>
      <c r="J16" s="77">
        <v>0</v>
      </c>
    </row>
    <row r="17" spans="1:10">
      <c r="A17" s="134" t="s">
        <v>136</v>
      </c>
      <c r="B17" s="134"/>
      <c r="C17" s="129"/>
      <c r="D17" s="77">
        <v>0</v>
      </c>
      <c r="E17" s="127"/>
      <c r="F17" s="77">
        <v>-20757</v>
      </c>
      <c r="G17" s="127"/>
      <c r="H17" s="77">
        <v>0</v>
      </c>
      <c r="I17" s="126"/>
      <c r="J17" s="77">
        <v>-20368</v>
      </c>
    </row>
    <row r="18" spans="1:10">
      <c r="A18" s="134" t="s">
        <v>105</v>
      </c>
      <c r="B18" s="134"/>
      <c r="C18" s="129"/>
      <c r="D18" s="77">
        <v>-1918</v>
      </c>
      <c r="E18" s="127"/>
      <c r="F18" s="77">
        <v>0</v>
      </c>
      <c r="G18" s="127"/>
      <c r="H18" s="77">
        <v>-1918</v>
      </c>
      <c r="I18" s="126"/>
      <c r="J18" s="77">
        <v>0</v>
      </c>
    </row>
    <row r="19" spans="1:10">
      <c r="A19" s="129" t="s">
        <v>87</v>
      </c>
      <c r="B19" s="129"/>
      <c r="C19" s="129"/>
      <c r="D19" s="77">
        <v>3144</v>
      </c>
      <c r="E19" s="127"/>
      <c r="F19" s="77">
        <v>3051</v>
      </c>
      <c r="G19" s="127"/>
      <c r="H19" s="77">
        <v>2474</v>
      </c>
      <c r="I19" s="126"/>
      <c r="J19" s="77">
        <v>2350</v>
      </c>
    </row>
    <row r="20" spans="1:10">
      <c r="A20" s="129" t="s">
        <v>46</v>
      </c>
      <c r="B20" s="129"/>
      <c r="C20" s="129"/>
      <c r="D20" s="77">
        <v>-65</v>
      </c>
      <c r="E20" s="127"/>
      <c r="F20" s="77">
        <v>-74</v>
      </c>
      <c r="G20" s="127"/>
      <c r="H20" s="77">
        <v>0</v>
      </c>
      <c r="I20" s="135"/>
      <c r="J20" s="77">
        <v>0</v>
      </c>
    </row>
    <row r="21" spans="1:10">
      <c r="A21" s="129" t="s">
        <v>123</v>
      </c>
      <c r="B21" s="129"/>
      <c r="C21" s="129"/>
      <c r="D21" s="77"/>
      <c r="E21" s="127"/>
      <c r="F21" s="77"/>
      <c r="G21" s="127"/>
      <c r="H21" s="133"/>
      <c r="I21" s="135"/>
      <c r="J21" s="133"/>
    </row>
    <row r="22" spans="1:10">
      <c r="A22" s="150" t="s">
        <v>129</v>
      </c>
      <c r="B22" s="129"/>
      <c r="C22" s="129"/>
      <c r="D22" s="77">
        <v>12160</v>
      </c>
      <c r="E22" s="127"/>
      <c r="F22" s="77">
        <v>29633</v>
      </c>
      <c r="G22" s="127"/>
      <c r="H22" s="77">
        <v>11881</v>
      </c>
      <c r="I22" s="126"/>
      <c r="J22" s="77">
        <v>27428</v>
      </c>
    </row>
    <row r="23" spans="1:10">
      <c r="A23" s="129" t="s">
        <v>141</v>
      </c>
      <c r="B23" s="129"/>
      <c r="C23" s="129"/>
      <c r="D23" s="77">
        <v>0</v>
      </c>
      <c r="E23" s="127"/>
      <c r="F23" s="77">
        <v>0</v>
      </c>
      <c r="G23" s="127"/>
      <c r="H23" s="77">
        <v>-18387</v>
      </c>
      <c r="I23" s="126"/>
      <c r="J23" s="77">
        <v>0</v>
      </c>
    </row>
    <row r="24" spans="1:10">
      <c r="A24" s="131" t="s">
        <v>13</v>
      </c>
      <c r="B24" s="131"/>
      <c r="C24" s="131"/>
      <c r="D24" s="77">
        <v>-12472</v>
      </c>
      <c r="E24" s="127"/>
      <c r="F24" s="77">
        <v>-14885</v>
      </c>
      <c r="G24" s="127"/>
      <c r="H24" s="77">
        <v>-11860</v>
      </c>
      <c r="I24" s="136"/>
      <c r="J24" s="77">
        <v>-14317</v>
      </c>
    </row>
    <row r="25" spans="1:10">
      <c r="A25" s="131" t="s">
        <v>14</v>
      </c>
      <c r="B25" s="131"/>
      <c r="C25" s="131"/>
      <c r="D25" s="183">
        <v>236</v>
      </c>
      <c r="E25" s="127"/>
      <c r="F25" s="183">
        <v>846</v>
      </c>
      <c r="G25" s="127"/>
      <c r="H25" s="183">
        <v>95</v>
      </c>
      <c r="I25" s="126"/>
      <c r="J25" s="183">
        <v>87</v>
      </c>
    </row>
    <row r="26" spans="1:10">
      <c r="A26" s="131" t="s">
        <v>180</v>
      </c>
      <c r="B26" s="131"/>
      <c r="C26" s="131"/>
      <c r="D26" s="24"/>
      <c r="E26" s="127"/>
      <c r="F26" s="136"/>
      <c r="G26" s="127"/>
      <c r="H26" s="136"/>
      <c r="I26" s="126"/>
      <c r="J26" s="136"/>
    </row>
    <row r="27" spans="1:10">
      <c r="A27" s="150" t="s">
        <v>179</v>
      </c>
      <c r="B27" s="137"/>
      <c r="C27" s="137"/>
      <c r="D27" s="77">
        <f>SUM(D10:D25)</f>
        <v>278137</v>
      </c>
      <c r="E27" s="138"/>
      <c r="F27" s="77">
        <f>SUM(F10:F25)</f>
        <v>442099</v>
      </c>
      <c r="G27" s="138"/>
      <c r="H27" s="77">
        <f>SUM(H10:H25)</f>
        <v>283680</v>
      </c>
      <c r="I27" s="138"/>
      <c r="J27" s="77">
        <f>SUM(J10:J25)</f>
        <v>426790</v>
      </c>
    </row>
    <row r="28" spans="1:10">
      <c r="A28" s="129" t="s">
        <v>162</v>
      </c>
      <c r="B28" s="129"/>
      <c r="C28" s="129"/>
      <c r="D28" s="77">
        <v>-393744</v>
      </c>
      <c r="E28" s="126"/>
      <c r="F28" s="77">
        <v>-230456</v>
      </c>
      <c r="G28" s="126"/>
      <c r="H28" s="77">
        <v>-411733</v>
      </c>
      <c r="I28" s="126"/>
      <c r="J28" s="77">
        <v>-226450</v>
      </c>
    </row>
    <row r="29" spans="1:10">
      <c r="A29" s="129" t="s">
        <v>124</v>
      </c>
      <c r="B29" s="129"/>
      <c r="C29" s="129"/>
      <c r="D29" s="77">
        <v>-829953</v>
      </c>
      <c r="E29" s="126"/>
      <c r="F29" s="77">
        <v>-965337</v>
      </c>
      <c r="G29" s="126"/>
      <c r="H29" s="77">
        <v>-822059</v>
      </c>
      <c r="I29" s="126"/>
      <c r="J29" s="77">
        <v>-947405</v>
      </c>
    </row>
    <row r="30" spans="1:10">
      <c r="A30" s="129" t="s">
        <v>164</v>
      </c>
      <c r="B30" s="129"/>
      <c r="C30" s="129"/>
      <c r="D30" s="77">
        <v>537</v>
      </c>
      <c r="E30" s="126"/>
      <c r="F30" s="77">
        <v>-2234</v>
      </c>
      <c r="G30" s="126"/>
      <c r="H30" s="77">
        <v>516</v>
      </c>
      <c r="I30" s="126"/>
      <c r="J30" s="77">
        <v>-438</v>
      </c>
    </row>
    <row r="31" spans="1:10">
      <c r="A31" s="129" t="s">
        <v>165</v>
      </c>
      <c r="B31" s="129"/>
      <c r="C31" s="129"/>
      <c r="D31" s="77">
        <v>451</v>
      </c>
      <c r="E31" s="126"/>
      <c r="F31" s="77">
        <v>-634</v>
      </c>
      <c r="G31" s="126"/>
      <c r="H31" s="77">
        <v>703</v>
      </c>
      <c r="I31" s="132"/>
      <c r="J31" s="77">
        <v>-281</v>
      </c>
    </row>
    <row r="32" spans="1:10">
      <c r="A32" s="129" t="s">
        <v>163</v>
      </c>
      <c r="B32" s="129"/>
      <c r="C32" s="129"/>
      <c r="D32" s="77">
        <f>848024-3</f>
        <v>848021</v>
      </c>
      <c r="E32" s="126"/>
      <c r="F32" s="77">
        <v>655564</v>
      </c>
      <c r="G32" s="126"/>
      <c r="H32" s="77">
        <f>859318-3</f>
        <v>859315</v>
      </c>
      <c r="I32" s="126"/>
      <c r="J32" s="77">
        <v>648706</v>
      </c>
    </row>
    <row r="33" spans="1:10">
      <c r="A33" s="129" t="s">
        <v>166</v>
      </c>
      <c r="B33" s="129"/>
      <c r="C33" s="129"/>
      <c r="D33" s="77">
        <v>-8838</v>
      </c>
      <c r="E33" s="126"/>
      <c r="F33" s="77">
        <v>-2624</v>
      </c>
      <c r="G33" s="126"/>
      <c r="H33" s="77">
        <v>-9085</v>
      </c>
      <c r="I33" s="126"/>
      <c r="J33" s="77">
        <v>-2850</v>
      </c>
    </row>
    <row r="34" spans="1:10">
      <c r="A34" s="129" t="s">
        <v>88</v>
      </c>
      <c r="B34" s="129"/>
      <c r="C34" s="129"/>
      <c r="D34" s="77">
        <v>-17586</v>
      </c>
      <c r="E34" s="126"/>
      <c r="F34" s="77">
        <v>-7801</v>
      </c>
      <c r="G34" s="126"/>
      <c r="H34" s="77">
        <v>-13286</v>
      </c>
      <c r="I34" s="126"/>
      <c r="J34" s="77">
        <v>-7801</v>
      </c>
    </row>
    <row r="35" spans="1:10">
      <c r="A35" s="139" t="s">
        <v>142</v>
      </c>
      <c r="B35" s="139"/>
      <c r="C35" s="139"/>
      <c r="D35" s="183">
        <v>-10</v>
      </c>
      <c r="E35" s="126"/>
      <c r="F35" s="183">
        <v>1239</v>
      </c>
      <c r="G35" s="126"/>
      <c r="H35" s="183">
        <v>-10</v>
      </c>
      <c r="I35" s="140"/>
      <c r="J35" s="183">
        <v>340</v>
      </c>
    </row>
    <row r="36" spans="1:10">
      <c r="A36" s="141" t="s">
        <v>130</v>
      </c>
      <c r="B36" s="139"/>
      <c r="C36" s="139"/>
      <c r="D36" s="77">
        <f>SUM(D27:D35)</f>
        <v>-122985</v>
      </c>
      <c r="E36" s="126"/>
      <c r="F36" s="77">
        <f>SUM(F27:F35)</f>
        <v>-110184</v>
      </c>
      <c r="G36" s="126"/>
      <c r="H36" s="77">
        <f>SUM(H27:H35)</f>
        <v>-111959</v>
      </c>
      <c r="I36" s="140"/>
      <c r="J36" s="77">
        <f>SUM(J27:J35)</f>
        <v>-109389</v>
      </c>
    </row>
    <row r="37" spans="1:10" s="118" customFormat="1" ht="23.25">
      <c r="A37" s="220" t="s">
        <v>31</v>
      </c>
      <c r="B37" s="220"/>
      <c r="C37" s="220"/>
      <c r="D37" s="220"/>
      <c r="E37" s="220"/>
      <c r="F37" s="220"/>
      <c r="G37" s="220"/>
      <c r="H37" s="220"/>
      <c r="I37" s="220"/>
      <c r="J37" s="220"/>
    </row>
    <row r="38" spans="1:10" s="118" customFormat="1" ht="23.25">
      <c r="A38" s="220" t="s">
        <v>115</v>
      </c>
      <c r="B38" s="220"/>
      <c r="C38" s="220"/>
      <c r="D38" s="220"/>
      <c r="E38" s="220"/>
      <c r="F38" s="220"/>
      <c r="G38" s="220"/>
      <c r="H38" s="220"/>
      <c r="I38" s="220"/>
      <c r="J38" s="220"/>
    </row>
    <row r="39" spans="1:10" s="118" customFormat="1" ht="23.25">
      <c r="A39" s="224" t="str">
        <f>'กำไรขาดทุน 3'!A3:J3</f>
        <v>สำหรับงวดสามเดือนสิ้นสุดวันที่ 31 มีนาคม 2561</v>
      </c>
      <c r="B39" s="224"/>
      <c r="C39" s="224"/>
      <c r="D39" s="224"/>
      <c r="E39" s="224"/>
      <c r="F39" s="224"/>
      <c r="G39" s="224"/>
      <c r="H39" s="224"/>
      <c r="I39" s="224"/>
      <c r="J39" s="224"/>
    </row>
    <row r="40" spans="1:10" s="118" customFormat="1" ht="23.25">
      <c r="A40" s="220" t="s">
        <v>131</v>
      </c>
      <c r="B40" s="220"/>
      <c r="C40" s="220"/>
      <c r="D40" s="220"/>
      <c r="E40" s="220"/>
      <c r="F40" s="220"/>
      <c r="G40" s="220"/>
      <c r="H40" s="220"/>
      <c r="I40" s="220"/>
      <c r="J40" s="220"/>
    </row>
    <row r="41" spans="1:10">
      <c r="A41" s="219" t="s">
        <v>48</v>
      </c>
      <c r="B41" s="219"/>
      <c r="C41" s="219"/>
      <c r="D41" s="219"/>
      <c r="E41" s="219"/>
      <c r="F41" s="219"/>
      <c r="G41" s="219"/>
      <c r="H41" s="219"/>
      <c r="I41" s="219"/>
      <c r="J41" s="219"/>
    </row>
    <row r="42" spans="1:10" ht="6" customHeight="1">
      <c r="A42" s="127"/>
      <c r="B42" s="127"/>
      <c r="C42" s="127"/>
      <c r="D42" s="1"/>
      <c r="E42" s="127"/>
      <c r="F42" s="127"/>
      <c r="G42" s="127"/>
      <c r="H42" s="127"/>
      <c r="I42" s="127"/>
      <c r="J42" s="127"/>
    </row>
    <row r="43" spans="1:10" ht="21" customHeight="1">
      <c r="A43" s="127"/>
      <c r="B43" s="121" t="s">
        <v>41</v>
      </c>
      <c r="C43" s="127"/>
      <c r="D43" s="221" t="s">
        <v>0</v>
      </c>
      <c r="E43" s="221"/>
      <c r="F43" s="221"/>
      <c r="G43" s="196"/>
      <c r="H43" s="221" t="s">
        <v>37</v>
      </c>
      <c r="I43" s="221"/>
      <c r="J43" s="221"/>
    </row>
    <row r="44" spans="1:10" s="195" customFormat="1" ht="21" customHeight="1">
      <c r="A44" s="196"/>
      <c r="C44" s="196"/>
      <c r="D44" s="5">
        <v>2561</v>
      </c>
      <c r="F44" s="195">
        <v>2560</v>
      </c>
      <c r="H44" s="195">
        <v>2561</v>
      </c>
      <c r="J44" s="195">
        <v>2560</v>
      </c>
    </row>
    <row r="45" spans="1:10" s="195" customFormat="1" ht="21" customHeight="1">
      <c r="A45" s="119" t="s">
        <v>144</v>
      </c>
      <c r="C45" s="196"/>
      <c r="D45" s="5"/>
    </row>
    <row r="46" spans="1:10" s="195" customFormat="1" ht="21" customHeight="1">
      <c r="A46" s="131" t="s">
        <v>39</v>
      </c>
      <c r="B46" s="131"/>
      <c r="C46" s="131"/>
      <c r="D46" s="77">
        <v>-1286</v>
      </c>
      <c r="E46" s="145"/>
      <c r="F46" s="77">
        <v>-1568</v>
      </c>
      <c r="G46" s="126"/>
      <c r="H46" s="77">
        <v>-362</v>
      </c>
      <c r="I46" s="126"/>
      <c r="J46" s="77">
        <v>-617</v>
      </c>
    </row>
    <row r="47" spans="1:10" s="195" customFormat="1" ht="21" customHeight="1">
      <c r="A47" s="146" t="s">
        <v>170</v>
      </c>
      <c r="B47" s="141"/>
      <c r="C47" s="141"/>
      <c r="D47" s="182">
        <f>D36+D46</f>
        <v>-124271</v>
      </c>
      <c r="E47" s="142"/>
      <c r="F47" s="182">
        <f>F36+F46</f>
        <v>-111752</v>
      </c>
      <c r="G47" s="136"/>
      <c r="H47" s="182">
        <f>H36+H46</f>
        <v>-112321</v>
      </c>
      <c r="I47" s="136"/>
      <c r="J47" s="182">
        <f>J36+J46</f>
        <v>-110006</v>
      </c>
    </row>
    <row r="48" spans="1:10" s="195" customFormat="1" ht="21" customHeight="1">
      <c r="A48" s="141"/>
      <c r="B48" s="141"/>
      <c r="C48" s="141"/>
      <c r="D48" s="163"/>
      <c r="E48" s="142"/>
      <c r="F48" s="142"/>
      <c r="G48" s="136"/>
      <c r="H48" s="142"/>
      <c r="I48" s="136"/>
      <c r="J48" s="142"/>
    </row>
    <row r="49" spans="1:10">
      <c r="A49" s="144" t="s">
        <v>19</v>
      </c>
      <c r="B49" s="146"/>
      <c r="C49" s="146"/>
      <c r="D49" s="24"/>
      <c r="E49" s="126"/>
      <c r="F49" s="136"/>
      <c r="G49" s="126"/>
      <c r="H49" s="136"/>
      <c r="I49" s="126"/>
      <c r="J49" s="136"/>
    </row>
    <row r="50" spans="1:10">
      <c r="A50" s="129" t="s">
        <v>167</v>
      </c>
      <c r="B50" s="129"/>
      <c r="C50" s="129"/>
      <c r="D50" s="77">
        <v>800007</v>
      </c>
      <c r="E50" s="126"/>
      <c r="F50" s="77">
        <v>-310269</v>
      </c>
      <c r="G50" s="126"/>
      <c r="H50" s="147">
        <v>800000</v>
      </c>
      <c r="I50" s="148"/>
      <c r="J50" s="77">
        <v>-300000</v>
      </c>
    </row>
    <row r="51" spans="1:10">
      <c r="A51" s="129" t="s">
        <v>174</v>
      </c>
      <c r="B51" s="181"/>
      <c r="C51" s="129"/>
      <c r="D51" s="47">
        <v>0</v>
      </c>
      <c r="E51" s="126"/>
      <c r="F51" s="47">
        <v>0</v>
      </c>
      <c r="G51" s="126"/>
      <c r="H51" s="47">
        <v>0</v>
      </c>
      <c r="I51" s="126"/>
      <c r="J51" s="77">
        <v>-333771</v>
      </c>
    </row>
    <row r="52" spans="1:10">
      <c r="A52" s="129" t="s">
        <v>135</v>
      </c>
      <c r="B52" s="181"/>
      <c r="C52" s="129"/>
      <c r="D52" s="47">
        <v>0</v>
      </c>
      <c r="E52" s="126"/>
      <c r="F52" s="77">
        <v>23800</v>
      </c>
      <c r="G52" s="126"/>
      <c r="H52" s="47">
        <v>0</v>
      </c>
      <c r="I52" s="126"/>
      <c r="J52" s="77">
        <v>23800</v>
      </c>
    </row>
    <row r="53" spans="1:10">
      <c r="A53" s="129" t="s">
        <v>125</v>
      </c>
      <c r="B53" s="129"/>
      <c r="C53" s="129"/>
      <c r="D53" s="77">
        <v>-85628</v>
      </c>
      <c r="E53" s="126"/>
      <c r="F53" s="77">
        <v>-99036</v>
      </c>
      <c r="G53" s="126"/>
      <c r="H53" s="77">
        <v>-61660</v>
      </c>
      <c r="I53" s="77"/>
      <c r="J53" s="77">
        <v>-101041</v>
      </c>
    </row>
    <row r="54" spans="1:10">
      <c r="A54" s="129" t="s">
        <v>126</v>
      </c>
      <c r="B54" s="129"/>
      <c r="C54" s="129"/>
      <c r="D54" s="77">
        <v>3741</v>
      </c>
      <c r="E54" s="126"/>
      <c r="F54" s="77">
        <v>860</v>
      </c>
      <c r="G54" s="126"/>
      <c r="H54" s="147">
        <v>3741</v>
      </c>
      <c r="I54" s="126"/>
      <c r="J54" s="147">
        <v>471</v>
      </c>
    </row>
    <row r="55" spans="1:10">
      <c r="A55" s="131" t="s">
        <v>60</v>
      </c>
      <c r="B55" s="129"/>
      <c r="C55" s="129"/>
      <c r="D55" s="77">
        <v>13397</v>
      </c>
      <c r="E55" s="126"/>
      <c r="F55" s="77">
        <v>15476</v>
      </c>
      <c r="G55" s="126"/>
      <c r="H55" s="147">
        <v>14845</v>
      </c>
      <c r="I55" s="126"/>
      <c r="J55" s="147">
        <v>15192</v>
      </c>
    </row>
    <row r="56" spans="1:10">
      <c r="A56" s="146" t="s">
        <v>169</v>
      </c>
      <c r="B56" s="146"/>
      <c r="C56" s="146"/>
      <c r="D56" s="182">
        <f>SUM(D50:D55)</f>
        <v>731517</v>
      </c>
      <c r="E56" s="126"/>
      <c r="F56" s="182">
        <f>SUM(F50:F55)</f>
        <v>-369169</v>
      </c>
      <c r="G56" s="136"/>
      <c r="H56" s="182">
        <f>SUM(H50:H55)</f>
        <v>756926</v>
      </c>
      <c r="I56" s="126"/>
      <c r="J56" s="182">
        <f>SUM(J50:J55)</f>
        <v>-695349</v>
      </c>
    </row>
    <row r="57" spans="1:10" ht="21" customHeight="1">
      <c r="A57" s="150"/>
      <c r="B57" s="150"/>
      <c r="C57" s="150"/>
      <c r="D57" s="24"/>
      <c r="E57" s="126"/>
      <c r="F57" s="24"/>
      <c r="G57" s="136"/>
      <c r="H57" s="136"/>
      <c r="I57" s="126"/>
      <c r="J57" s="136"/>
    </row>
    <row r="58" spans="1:10">
      <c r="A58" s="144" t="s">
        <v>20</v>
      </c>
      <c r="B58" s="144"/>
      <c r="C58" s="144"/>
      <c r="D58" s="23"/>
      <c r="E58" s="126"/>
      <c r="F58" s="126"/>
      <c r="G58" s="126"/>
      <c r="H58" s="126"/>
      <c r="I58" s="126"/>
      <c r="J58" s="126"/>
    </row>
    <row r="59" spans="1:10">
      <c r="A59" s="129" t="s">
        <v>171</v>
      </c>
      <c r="B59" s="129"/>
      <c r="C59" s="129"/>
      <c r="D59" s="23"/>
      <c r="E59" s="126"/>
      <c r="F59" s="126"/>
      <c r="G59" s="126"/>
      <c r="H59" s="126"/>
      <c r="I59" s="126"/>
      <c r="J59" s="126"/>
    </row>
    <row r="60" spans="1:10">
      <c r="A60" s="150" t="s">
        <v>127</v>
      </c>
      <c r="B60" s="150"/>
      <c r="C60" s="150"/>
      <c r="D60" s="77">
        <v>-3712</v>
      </c>
      <c r="E60" s="126"/>
      <c r="F60" s="77">
        <v>11278</v>
      </c>
      <c r="G60" s="126"/>
      <c r="H60" s="149">
        <v>0</v>
      </c>
      <c r="I60" s="126"/>
      <c r="J60" s="149">
        <v>0</v>
      </c>
    </row>
    <row r="61" spans="1:10">
      <c r="A61" s="129" t="s">
        <v>132</v>
      </c>
      <c r="B61" s="129"/>
      <c r="C61" s="129"/>
      <c r="D61" s="77">
        <v>-1768</v>
      </c>
      <c r="E61" s="126"/>
      <c r="F61" s="77">
        <v>-1481</v>
      </c>
      <c r="G61" s="126"/>
      <c r="H61" s="77">
        <v>-1036</v>
      </c>
      <c r="I61" s="126"/>
      <c r="J61" s="77">
        <v>-756</v>
      </c>
    </row>
    <row r="62" spans="1:10">
      <c r="A62" s="129" t="s">
        <v>38</v>
      </c>
      <c r="B62" s="129"/>
      <c r="C62" s="129"/>
      <c r="D62" s="77">
        <v>-236</v>
      </c>
      <c r="E62" s="126"/>
      <c r="F62" s="77">
        <v>-846</v>
      </c>
      <c r="G62" s="126"/>
      <c r="H62" s="77">
        <v>-95</v>
      </c>
      <c r="I62" s="126"/>
      <c r="J62" s="77">
        <v>-87</v>
      </c>
    </row>
    <row r="63" spans="1:10">
      <c r="A63" s="146" t="s">
        <v>168</v>
      </c>
      <c r="B63" s="146"/>
      <c r="C63" s="146"/>
      <c r="D63" s="182">
        <f>SUM(D60:D62)</f>
        <v>-5716</v>
      </c>
      <c r="E63" s="126"/>
      <c r="F63" s="182">
        <f>SUM(F60:F62)</f>
        <v>8951</v>
      </c>
      <c r="G63" s="136"/>
      <c r="H63" s="182">
        <f>SUM(H60:H62)</f>
        <v>-1131</v>
      </c>
      <c r="I63" s="126"/>
      <c r="J63" s="182">
        <f>SUM(J60:J62)</f>
        <v>-843</v>
      </c>
    </row>
    <row r="64" spans="1:10" ht="21" customHeight="1">
      <c r="A64" s="151"/>
      <c r="B64" s="151"/>
      <c r="C64" s="151"/>
      <c r="D64" s="23"/>
      <c r="E64" s="126"/>
      <c r="F64" s="126"/>
      <c r="G64" s="126"/>
      <c r="H64" s="126"/>
      <c r="I64" s="126"/>
      <c r="J64" s="126"/>
    </row>
    <row r="65" spans="1:10">
      <c r="A65" s="152" t="s">
        <v>128</v>
      </c>
      <c r="B65" s="151"/>
      <c r="C65" s="151"/>
      <c r="D65" s="23"/>
      <c r="E65" s="126"/>
      <c r="F65" s="126"/>
      <c r="G65" s="126"/>
      <c r="H65" s="126"/>
      <c r="I65" s="126"/>
      <c r="J65" s="126"/>
    </row>
    <row r="66" spans="1:10" ht="20.100000000000001" customHeight="1">
      <c r="A66" s="137" t="s">
        <v>117</v>
      </c>
      <c r="B66" s="151"/>
      <c r="C66" s="151"/>
      <c r="D66" s="183">
        <v>-4726</v>
      </c>
      <c r="E66" s="136"/>
      <c r="F66" s="183">
        <v>-10106</v>
      </c>
      <c r="G66" s="136"/>
      <c r="H66" s="194">
        <v>0</v>
      </c>
      <c r="I66" s="136"/>
      <c r="J66" s="194">
        <v>0</v>
      </c>
    </row>
    <row r="67" spans="1:10" ht="20.100000000000001" customHeight="1">
      <c r="A67" s="152" t="s">
        <v>145</v>
      </c>
      <c r="B67" s="152"/>
      <c r="C67" s="152"/>
      <c r="D67" s="184">
        <f>+D63+D56+D47+D66</f>
        <v>596804</v>
      </c>
      <c r="E67" s="126"/>
      <c r="F67" s="184">
        <f>+F63+F56+F47+F66</f>
        <v>-482076</v>
      </c>
      <c r="G67" s="126"/>
      <c r="H67" s="184">
        <f>+H63+H56+H47+H66</f>
        <v>643474</v>
      </c>
      <c r="I67" s="126"/>
      <c r="J67" s="184">
        <f>+J63+J56+J47+J66</f>
        <v>-806198</v>
      </c>
    </row>
    <row r="68" spans="1:10" ht="20.100000000000001" customHeight="1">
      <c r="A68" s="152" t="s">
        <v>36</v>
      </c>
      <c r="B68" s="152"/>
      <c r="C68" s="152"/>
      <c r="D68" s="77">
        <f>+งบดุล!F13</f>
        <v>4679930</v>
      </c>
      <c r="E68" s="126"/>
      <c r="F68" s="77">
        <v>6091852</v>
      </c>
      <c r="G68" s="126"/>
      <c r="H68" s="77">
        <f>+งบดุล!J13</f>
        <v>4476263</v>
      </c>
      <c r="I68" s="126"/>
      <c r="J68" s="77">
        <v>5999577</v>
      </c>
    </row>
    <row r="69" spans="1:10" ht="20.100000000000001" customHeight="1" thickBot="1">
      <c r="A69" s="153" t="s">
        <v>152</v>
      </c>
      <c r="B69" s="39">
        <v>4.3</v>
      </c>
      <c r="C69" s="153"/>
      <c r="D69" s="175">
        <f>SUM(D67:D68)</f>
        <v>5276734</v>
      </c>
      <c r="E69" s="126"/>
      <c r="F69" s="175">
        <f>SUM(F67:F68)</f>
        <v>5609776</v>
      </c>
      <c r="G69" s="136"/>
      <c r="H69" s="175">
        <f>SUM(H67:H68)</f>
        <v>5119737</v>
      </c>
      <c r="I69" s="126"/>
      <c r="J69" s="175">
        <f>SUM(J67:J68)</f>
        <v>5193379</v>
      </c>
    </row>
    <row r="70" spans="1:10" ht="20.100000000000001" customHeight="1" thickTop="1">
      <c r="A70" s="129"/>
      <c r="B70" s="129"/>
      <c r="C70" s="129"/>
      <c r="D70" s="14"/>
      <c r="E70" s="127"/>
      <c r="F70" s="123"/>
      <c r="G70" s="127"/>
      <c r="H70" s="161"/>
      <c r="I70" s="127"/>
      <c r="J70" s="127"/>
    </row>
    <row r="71" spans="1:10" ht="20.100000000000001" customHeight="1">
      <c r="B71" s="154"/>
      <c r="C71" s="129"/>
      <c r="D71" s="164"/>
      <c r="E71" s="127"/>
      <c r="F71" s="123"/>
      <c r="G71" s="127"/>
      <c r="H71" s="155"/>
      <c r="I71" s="127"/>
      <c r="J71" s="127"/>
    </row>
    <row r="72" spans="1:10" ht="20.100000000000001" customHeight="1">
      <c r="D72" s="2"/>
      <c r="E72" s="124"/>
      <c r="F72" s="124"/>
      <c r="G72" s="124"/>
      <c r="H72" s="124"/>
      <c r="I72" s="124"/>
      <c r="J72" s="124"/>
    </row>
    <row r="73" spans="1:10" ht="20.100000000000001" customHeight="1">
      <c r="A73" s="143" t="s">
        <v>78</v>
      </c>
      <c r="D73" s="165"/>
      <c r="E73" s="124"/>
      <c r="F73" s="124"/>
      <c r="G73" s="124"/>
      <c r="H73" s="124"/>
      <c r="I73" s="124"/>
      <c r="J73" s="124"/>
    </row>
    <row r="74" spans="1:10" ht="20.100000000000001" customHeight="1">
      <c r="D74" s="165"/>
      <c r="E74" s="124"/>
      <c r="F74" s="124"/>
      <c r="G74" s="124"/>
      <c r="H74" s="124"/>
      <c r="I74" s="124"/>
      <c r="J74" s="124"/>
    </row>
    <row r="75" spans="1:10" ht="20.100000000000001" customHeight="1">
      <c r="D75" s="165"/>
      <c r="E75" s="124"/>
      <c r="F75" s="124"/>
      <c r="G75" s="124"/>
      <c r="H75" s="124"/>
      <c r="I75" s="124"/>
      <c r="J75" s="124"/>
    </row>
    <row r="76" spans="1:10" ht="20.100000000000001" customHeight="1">
      <c r="D76" s="165"/>
      <c r="E76" s="124"/>
      <c r="F76" s="124"/>
      <c r="G76" s="124"/>
      <c r="H76" s="124"/>
      <c r="I76" s="124"/>
      <c r="J76" s="124"/>
    </row>
    <row r="77" spans="1:10" ht="20.100000000000001" customHeight="1">
      <c r="D77" s="165"/>
      <c r="E77" s="124"/>
      <c r="F77" s="124"/>
      <c r="G77" s="124"/>
      <c r="H77" s="124"/>
      <c r="I77" s="124"/>
      <c r="J77" s="124"/>
    </row>
    <row r="78" spans="1:10" ht="20.100000000000001" customHeight="1">
      <c r="D78" s="165"/>
      <c r="E78" s="124"/>
      <c r="F78" s="124"/>
      <c r="G78" s="124"/>
      <c r="H78" s="124"/>
      <c r="I78" s="124"/>
      <c r="J78" s="124"/>
    </row>
    <row r="79" spans="1:10" ht="20.100000000000001" customHeight="1">
      <c r="D79" s="165"/>
      <c r="E79" s="124"/>
      <c r="F79" s="124"/>
      <c r="G79" s="124"/>
      <c r="H79" s="124"/>
      <c r="I79" s="124"/>
      <c r="J79" s="124"/>
    </row>
    <row r="80" spans="1:10" ht="20.100000000000001" customHeight="1">
      <c r="D80" s="165"/>
      <c r="E80" s="124"/>
      <c r="F80" s="124"/>
      <c r="G80" s="124"/>
      <c r="H80" s="124"/>
      <c r="I80" s="124"/>
      <c r="J80" s="124"/>
    </row>
    <row r="81" spans="4:10" ht="20.100000000000001" customHeight="1">
      <c r="D81" s="165"/>
      <c r="E81" s="124"/>
      <c r="F81" s="124"/>
      <c r="G81" s="124"/>
      <c r="H81" s="124"/>
      <c r="I81" s="124"/>
      <c r="J81" s="124"/>
    </row>
    <row r="82" spans="4:10" ht="20.100000000000001" customHeight="1">
      <c r="D82" s="165"/>
      <c r="E82" s="124"/>
      <c r="F82" s="124"/>
      <c r="G82" s="124"/>
      <c r="H82" s="124"/>
      <c r="I82" s="124"/>
      <c r="J82" s="124"/>
    </row>
    <row r="83" spans="4:10" ht="20.100000000000001" customHeight="1">
      <c r="D83" s="165"/>
      <c r="E83" s="124"/>
      <c r="F83" s="124"/>
      <c r="G83" s="124"/>
      <c r="H83" s="124"/>
      <c r="I83" s="124"/>
      <c r="J83" s="124"/>
    </row>
    <row r="84" spans="4:10" ht="20.100000000000001" customHeight="1">
      <c r="D84" s="165"/>
      <c r="E84" s="124"/>
      <c r="F84" s="124"/>
      <c r="G84" s="124"/>
      <c r="H84" s="124"/>
      <c r="I84" s="124"/>
      <c r="J84" s="124"/>
    </row>
    <row r="85" spans="4:10" ht="20.100000000000001" customHeight="1">
      <c r="D85" s="165"/>
      <c r="E85" s="124"/>
      <c r="F85" s="124"/>
      <c r="G85" s="124"/>
      <c r="H85" s="124"/>
      <c r="I85" s="124"/>
      <c r="J85" s="124"/>
    </row>
    <row r="86" spans="4:10" ht="20.100000000000001" customHeight="1">
      <c r="D86" s="165"/>
      <c r="E86" s="124"/>
      <c r="F86" s="124"/>
      <c r="G86" s="124"/>
      <c r="H86" s="124"/>
      <c r="I86" s="124"/>
      <c r="J86" s="124"/>
    </row>
    <row r="87" spans="4:10" ht="20.100000000000001" customHeight="1">
      <c r="D87" s="165"/>
      <c r="E87" s="124"/>
      <c r="F87" s="124"/>
      <c r="G87" s="124"/>
      <c r="H87" s="124"/>
      <c r="I87" s="124"/>
      <c r="J87" s="124"/>
    </row>
    <row r="88" spans="4:10" ht="20.100000000000001" customHeight="1">
      <c r="D88" s="165"/>
      <c r="E88" s="124"/>
      <c r="F88" s="124"/>
      <c r="G88" s="124"/>
      <c r="H88" s="124"/>
      <c r="I88" s="124"/>
      <c r="J88" s="124"/>
    </row>
    <row r="89" spans="4:10" ht="20.100000000000001" customHeight="1">
      <c r="D89" s="165"/>
      <c r="E89" s="124"/>
      <c r="F89" s="124"/>
      <c r="G89" s="124"/>
      <c r="H89" s="124"/>
      <c r="I89" s="124"/>
      <c r="J89" s="124"/>
    </row>
    <row r="90" spans="4:10" ht="20.100000000000001" customHeight="1">
      <c r="D90" s="165"/>
      <c r="E90" s="124"/>
      <c r="F90" s="124"/>
      <c r="G90" s="124"/>
      <c r="H90" s="124"/>
      <c r="I90" s="124"/>
      <c r="J90" s="124"/>
    </row>
    <row r="91" spans="4:10">
      <c r="D91" s="165"/>
      <c r="E91" s="124"/>
      <c r="F91" s="124"/>
      <c r="G91" s="124"/>
      <c r="H91" s="124"/>
      <c r="I91" s="124"/>
      <c r="J91" s="124"/>
    </row>
    <row r="92" spans="4:10">
      <c r="D92" s="165"/>
      <c r="E92" s="124"/>
      <c r="F92" s="124"/>
      <c r="G92" s="124"/>
      <c r="H92" s="124"/>
      <c r="I92" s="124"/>
      <c r="J92" s="124"/>
    </row>
    <row r="93" spans="4:10">
      <c r="D93" s="165"/>
      <c r="E93" s="124"/>
      <c r="F93" s="124"/>
      <c r="G93" s="124"/>
      <c r="H93" s="124"/>
      <c r="I93" s="124"/>
      <c r="J93" s="124"/>
    </row>
    <row r="94" spans="4:10">
      <c r="D94" s="165"/>
      <c r="E94" s="124"/>
      <c r="F94" s="124"/>
      <c r="G94" s="124"/>
      <c r="H94" s="124"/>
      <c r="I94" s="124"/>
      <c r="J94" s="124"/>
    </row>
    <row r="95" spans="4:10">
      <c r="D95" s="165"/>
      <c r="E95" s="124"/>
      <c r="F95" s="124"/>
      <c r="G95" s="124"/>
      <c r="H95" s="124"/>
      <c r="I95" s="124"/>
      <c r="J95" s="124"/>
    </row>
    <row r="96" spans="4:10">
      <c r="D96" s="165"/>
      <c r="E96" s="124"/>
      <c r="F96" s="124"/>
      <c r="G96" s="124"/>
      <c r="H96" s="124"/>
      <c r="I96" s="124"/>
      <c r="J96" s="124"/>
    </row>
    <row r="97" spans="4:10">
      <c r="D97" s="165"/>
      <c r="E97" s="124"/>
      <c r="F97" s="124"/>
      <c r="G97" s="124"/>
      <c r="H97" s="124"/>
      <c r="I97" s="124"/>
      <c r="J97" s="124"/>
    </row>
    <row r="98" spans="4:10">
      <c r="D98" s="165"/>
      <c r="E98" s="124"/>
      <c r="F98" s="124"/>
      <c r="G98" s="124"/>
      <c r="H98" s="124"/>
      <c r="I98" s="124"/>
      <c r="J98" s="124"/>
    </row>
    <row r="99" spans="4:10">
      <c r="D99" s="165"/>
      <c r="E99" s="124"/>
      <c r="F99" s="124"/>
      <c r="G99" s="124"/>
      <c r="H99" s="124"/>
      <c r="I99" s="124"/>
      <c r="J99" s="124"/>
    </row>
    <row r="100" spans="4:10">
      <c r="D100" s="165"/>
      <c r="E100" s="124"/>
      <c r="F100" s="124"/>
      <c r="G100" s="124"/>
      <c r="H100" s="124"/>
      <c r="I100" s="124"/>
      <c r="J100" s="124"/>
    </row>
    <row r="101" spans="4:10">
      <c r="D101" s="165"/>
      <c r="E101" s="124"/>
      <c r="F101" s="124"/>
      <c r="G101" s="124"/>
      <c r="H101" s="124"/>
      <c r="I101" s="124"/>
      <c r="J101" s="124"/>
    </row>
    <row r="102" spans="4:10">
      <c r="D102" s="165"/>
      <c r="E102" s="124"/>
      <c r="F102" s="124"/>
      <c r="G102" s="124"/>
      <c r="H102" s="124"/>
      <c r="I102" s="124"/>
      <c r="J102" s="124"/>
    </row>
    <row r="103" spans="4:10">
      <c r="D103" s="165"/>
      <c r="E103" s="124"/>
      <c r="F103" s="124"/>
      <c r="G103" s="124"/>
      <c r="H103" s="124"/>
      <c r="I103" s="124"/>
      <c r="J103" s="124"/>
    </row>
    <row r="104" spans="4:10">
      <c r="D104" s="165"/>
      <c r="E104" s="124"/>
      <c r="F104" s="124"/>
      <c r="G104" s="124"/>
      <c r="H104" s="124"/>
      <c r="I104" s="124"/>
      <c r="J104" s="124"/>
    </row>
    <row r="105" spans="4:10">
      <c r="D105" s="165"/>
      <c r="E105" s="124"/>
      <c r="F105" s="124"/>
      <c r="G105" s="124"/>
      <c r="H105" s="124"/>
      <c r="I105" s="124"/>
      <c r="J105" s="124"/>
    </row>
    <row r="106" spans="4:10">
      <c r="D106" s="165"/>
      <c r="E106" s="124"/>
      <c r="F106" s="124"/>
      <c r="G106" s="124"/>
      <c r="H106" s="124"/>
      <c r="I106" s="124"/>
      <c r="J106" s="124"/>
    </row>
    <row r="107" spans="4:10">
      <c r="D107" s="165"/>
      <c r="E107" s="124"/>
      <c r="F107" s="124"/>
      <c r="G107" s="124"/>
      <c r="H107" s="124"/>
      <c r="I107" s="124"/>
      <c r="J107" s="124"/>
    </row>
    <row r="108" spans="4:10">
      <c r="D108" s="165"/>
      <c r="E108" s="124"/>
      <c r="F108" s="124"/>
      <c r="G108" s="124"/>
      <c r="H108" s="124"/>
      <c r="I108" s="124"/>
      <c r="J108" s="124"/>
    </row>
    <row r="109" spans="4:10">
      <c r="D109" s="165"/>
      <c r="E109" s="124"/>
      <c r="F109" s="124"/>
      <c r="G109" s="124"/>
      <c r="H109" s="124"/>
      <c r="I109" s="124"/>
      <c r="J109" s="124"/>
    </row>
    <row r="110" spans="4:10">
      <c r="D110" s="165"/>
      <c r="E110" s="124"/>
      <c r="F110" s="124"/>
      <c r="G110" s="124"/>
      <c r="H110" s="124"/>
      <c r="I110" s="124"/>
      <c r="J110" s="124"/>
    </row>
    <row r="111" spans="4:10">
      <c r="D111" s="165"/>
      <c r="E111" s="124"/>
      <c r="F111" s="124"/>
      <c r="G111" s="124"/>
      <c r="H111" s="124"/>
      <c r="I111" s="124"/>
      <c r="J111" s="124"/>
    </row>
    <row r="112" spans="4:10">
      <c r="D112" s="165"/>
      <c r="E112" s="124"/>
      <c r="F112" s="124"/>
      <c r="G112" s="124"/>
      <c r="H112" s="124"/>
      <c r="I112" s="124"/>
      <c r="J112" s="124"/>
    </row>
    <row r="113" spans="4:10">
      <c r="D113" s="165"/>
      <c r="E113" s="124"/>
      <c r="F113" s="124"/>
      <c r="G113" s="124"/>
      <c r="H113" s="124"/>
      <c r="I113" s="124"/>
      <c r="J113" s="124"/>
    </row>
    <row r="114" spans="4:10">
      <c r="D114" s="165"/>
      <c r="E114" s="124"/>
      <c r="F114" s="124"/>
      <c r="G114" s="124"/>
      <c r="H114" s="124"/>
      <c r="I114" s="124"/>
      <c r="J114" s="124"/>
    </row>
    <row r="115" spans="4:10">
      <c r="D115" s="165"/>
      <c r="E115" s="124"/>
      <c r="F115" s="124"/>
      <c r="G115" s="124"/>
      <c r="H115" s="124"/>
      <c r="I115" s="124"/>
      <c r="J115" s="124"/>
    </row>
    <row r="116" spans="4:10">
      <c r="D116" s="165"/>
      <c r="E116" s="124"/>
      <c r="F116" s="124"/>
      <c r="G116" s="124"/>
      <c r="H116" s="124"/>
      <c r="I116" s="124"/>
      <c r="J116" s="124"/>
    </row>
    <row r="117" spans="4:10">
      <c r="D117" s="165"/>
      <c r="E117" s="124"/>
      <c r="F117" s="124"/>
      <c r="G117" s="124"/>
      <c r="H117" s="124"/>
      <c r="I117" s="124"/>
      <c r="J117" s="124"/>
    </row>
    <row r="118" spans="4:10">
      <c r="D118" s="165"/>
      <c r="E118" s="124"/>
      <c r="F118" s="124"/>
      <c r="G118" s="124"/>
      <c r="H118" s="124"/>
      <c r="I118" s="124"/>
      <c r="J118" s="124"/>
    </row>
    <row r="119" spans="4:10">
      <c r="D119" s="165"/>
      <c r="E119" s="124"/>
      <c r="F119" s="124"/>
      <c r="G119" s="124"/>
      <c r="H119" s="124"/>
      <c r="I119" s="124"/>
      <c r="J119" s="124"/>
    </row>
    <row r="120" spans="4:10">
      <c r="D120" s="165"/>
      <c r="E120" s="124"/>
      <c r="F120" s="124"/>
      <c r="G120" s="124"/>
      <c r="H120" s="124"/>
      <c r="I120" s="124"/>
      <c r="J120" s="124"/>
    </row>
    <row r="121" spans="4:10">
      <c r="D121" s="165"/>
      <c r="E121" s="124"/>
      <c r="F121" s="124"/>
      <c r="G121" s="124"/>
      <c r="H121" s="124"/>
      <c r="I121" s="124"/>
      <c r="J121" s="124"/>
    </row>
    <row r="122" spans="4:10">
      <c r="D122" s="165"/>
      <c r="E122" s="124"/>
      <c r="F122" s="124"/>
      <c r="G122" s="124"/>
      <c r="H122" s="124"/>
      <c r="I122" s="124"/>
      <c r="J122" s="124"/>
    </row>
    <row r="123" spans="4:10">
      <c r="D123" s="165"/>
      <c r="E123" s="124"/>
      <c r="F123" s="124"/>
      <c r="G123" s="124"/>
      <c r="H123" s="124"/>
      <c r="I123" s="124"/>
      <c r="J123" s="124"/>
    </row>
    <row r="124" spans="4:10" ht="22.35" customHeight="1">
      <c r="D124" s="165"/>
      <c r="E124" s="124"/>
      <c r="F124" s="124"/>
      <c r="G124" s="124"/>
      <c r="H124" s="124"/>
      <c r="I124" s="124"/>
      <c r="J124" s="124"/>
    </row>
    <row r="125" spans="4:10" ht="22.35" customHeight="1">
      <c r="D125" s="165"/>
      <c r="E125" s="124"/>
      <c r="F125" s="124"/>
      <c r="G125" s="124"/>
      <c r="H125" s="124"/>
      <c r="I125" s="124"/>
      <c r="J125" s="124"/>
    </row>
    <row r="126" spans="4:10" ht="22.35" customHeight="1">
      <c r="D126" s="165"/>
      <c r="E126" s="124"/>
      <c r="F126" s="124"/>
      <c r="G126" s="124"/>
      <c r="H126" s="124"/>
      <c r="I126" s="124"/>
      <c r="J126" s="124"/>
    </row>
    <row r="127" spans="4:10" ht="22.35" customHeight="1">
      <c r="D127" s="165"/>
      <c r="E127" s="124"/>
      <c r="F127" s="124"/>
      <c r="G127" s="124"/>
      <c r="H127" s="124"/>
      <c r="I127" s="124"/>
      <c r="J127" s="124"/>
    </row>
    <row r="128" spans="4:10" ht="22.35" customHeight="1">
      <c r="D128" s="165"/>
      <c r="E128" s="124"/>
      <c r="F128" s="124"/>
      <c r="G128" s="124"/>
      <c r="H128" s="124"/>
      <c r="I128" s="124"/>
      <c r="J128" s="124"/>
    </row>
    <row r="129" spans="4:10" ht="22.35" customHeight="1">
      <c r="D129" s="165"/>
      <c r="E129" s="124"/>
      <c r="F129" s="124"/>
      <c r="G129" s="124"/>
      <c r="H129" s="124"/>
      <c r="I129" s="124"/>
      <c r="J129" s="124"/>
    </row>
    <row r="130" spans="4:10" ht="22.35" customHeight="1">
      <c r="D130" s="165"/>
      <c r="E130" s="124"/>
      <c r="F130" s="124"/>
      <c r="G130" s="124"/>
      <c r="H130" s="124"/>
      <c r="I130" s="124"/>
      <c r="J130" s="124"/>
    </row>
    <row r="131" spans="4:10" ht="22.35" customHeight="1">
      <c r="D131" s="165"/>
      <c r="E131" s="124"/>
      <c r="F131" s="124"/>
      <c r="G131" s="124"/>
      <c r="H131" s="124"/>
      <c r="I131" s="124"/>
      <c r="J131" s="124"/>
    </row>
    <row r="132" spans="4:10" ht="22.35" customHeight="1">
      <c r="D132" s="165"/>
      <c r="E132" s="124"/>
      <c r="F132" s="124"/>
      <c r="G132" s="124"/>
      <c r="H132" s="124"/>
      <c r="I132" s="124"/>
      <c r="J132" s="124"/>
    </row>
    <row r="133" spans="4:10" ht="22.35" customHeight="1">
      <c r="D133" s="165"/>
      <c r="E133" s="124"/>
      <c r="F133" s="124"/>
      <c r="G133" s="124"/>
      <c r="H133" s="124"/>
      <c r="I133" s="124"/>
      <c r="J133" s="124"/>
    </row>
    <row r="134" spans="4:10" ht="22.35" customHeight="1">
      <c r="D134" s="165"/>
      <c r="E134" s="124"/>
      <c r="F134" s="124"/>
      <c r="G134" s="124"/>
      <c r="H134" s="124"/>
      <c r="I134" s="124"/>
      <c r="J134" s="124"/>
    </row>
    <row r="135" spans="4:10" ht="22.35" customHeight="1">
      <c r="D135" s="165"/>
      <c r="E135" s="124"/>
      <c r="F135" s="124"/>
      <c r="G135" s="124"/>
      <c r="H135" s="124"/>
      <c r="I135" s="124"/>
      <c r="J135" s="124"/>
    </row>
    <row r="136" spans="4:10" ht="22.35" customHeight="1">
      <c r="D136" s="165"/>
      <c r="E136" s="124"/>
      <c r="F136" s="124"/>
      <c r="G136" s="124"/>
      <c r="H136" s="124"/>
      <c r="I136" s="124"/>
      <c r="J136" s="124"/>
    </row>
    <row r="137" spans="4:10" ht="22.35" customHeight="1">
      <c r="D137" s="165"/>
      <c r="E137" s="124"/>
      <c r="F137" s="124"/>
      <c r="G137" s="124"/>
      <c r="H137" s="124"/>
      <c r="I137" s="124"/>
      <c r="J137" s="124"/>
    </row>
    <row r="138" spans="4:10" ht="22.35" customHeight="1">
      <c r="D138" s="165"/>
      <c r="E138" s="124"/>
      <c r="F138" s="124"/>
      <c r="G138" s="124"/>
      <c r="H138" s="124"/>
      <c r="I138" s="124"/>
      <c r="J138" s="124"/>
    </row>
    <row r="139" spans="4:10" ht="22.35" customHeight="1">
      <c r="D139" s="165"/>
      <c r="E139" s="124"/>
      <c r="F139" s="124"/>
      <c r="G139" s="124"/>
      <c r="H139" s="124"/>
      <c r="I139" s="124"/>
      <c r="J139" s="124"/>
    </row>
    <row r="140" spans="4:10" ht="22.35" customHeight="1">
      <c r="D140" s="165"/>
      <c r="E140" s="124"/>
      <c r="F140" s="124"/>
      <c r="G140" s="124"/>
      <c r="H140" s="124"/>
      <c r="I140" s="124"/>
      <c r="J140" s="124"/>
    </row>
    <row r="141" spans="4:10" ht="22.35" customHeight="1">
      <c r="D141" s="165"/>
      <c r="E141" s="124"/>
      <c r="F141" s="124"/>
      <c r="G141" s="124"/>
      <c r="H141" s="124"/>
      <c r="I141" s="124"/>
      <c r="J141" s="124"/>
    </row>
    <row r="142" spans="4:10" ht="22.35" customHeight="1">
      <c r="D142" s="165"/>
      <c r="E142" s="124"/>
      <c r="F142" s="124"/>
      <c r="G142" s="124"/>
      <c r="H142" s="124"/>
      <c r="I142" s="124"/>
      <c r="J142" s="124"/>
    </row>
    <row r="143" spans="4:10" ht="22.35" customHeight="1">
      <c r="D143" s="165"/>
      <c r="E143" s="124"/>
      <c r="F143" s="124"/>
      <c r="G143" s="124"/>
      <c r="H143" s="124"/>
      <c r="I143" s="124"/>
      <c r="J143" s="124"/>
    </row>
    <row r="144" spans="4:10" ht="22.35" customHeight="1">
      <c r="D144" s="165"/>
      <c r="E144" s="124"/>
      <c r="F144" s="124"/>
      <c r="G144" s="124"/>
      <c r="H144" s="124"/>
      <c r="I144" s="124"/>
      <c r="J144" s="124"/>
    </row>
    <row r="145" spans="4:10" ht="22.35" customHeight="1">
      <c r="D145" s="165"/>
      <c r="E145" s="124"/>
      <c r="F145" s="124"/>
      <c r="G145" s="124"/>
      <c r="H145" s="124"/>
      <c r="I145" s="124"/>
      <c r="J145" s="124"/>
    </row>
    <row r="146" spans="4:10" ht="22.35" customHeight="1">
      <c r="D146" s="165"/>
      <c r="E146" s="124"/>
      <c r="F146" s="124"/>
      <c r="G146" s="124"/>
      <c r="H146" s="124"/>
      <c r="I146" s="124"/>
      <c r="J146" s="124"/>
    </row>
    <row r="147" spans="4:10" ht="22.35" customHeight="1">
      <c r="D147" s="165"/>
      <c r="E147" s="124"/>
      <c r="F147" s="124"/>
      <c r="G147" s="124"/>
      <c r="H147" s="124"/>
      <c r="I147" s="124"/>
      <c r="J147" s="124"/>
    </row>
    <row r="148" spans="4:10" ht="22.35" customHeight="1">
      <c r="D148" s="165"/>
      <c r="E148" s="124"/>
      <c r="F148" s="124"/>
      <c r="G148" s="124"/>
      <c r="H148" s="124"/>
      <c r="I148" s="124"/>
      <c r="J148" s="124"/>
    </row>
    <row r="149" spans="4:10" ht="22.35" customHeight="1">
      <c r="D149" s="165"/>
      <c r="E149" s="124"/>
      <c r="F149" s="124"/>
      <c r="G149" s="124"/>
      <c r="H149" s="124"/>
      <c r="I149" s="124"/>
      <c r="J149" s="124"/>
    </row>
    <row r="150" spans="4:10" ht="22.35" customHeight="1">
      <c r="D150" s="165"/>
      <c r="E150" s="124"/>
      <c r="F150" s="124"/>
      <c r="G150" s="124"/>
      <c r="H150" s="124"/>
      <c r="I150" s="124"/>
      <c r="J150" s="124"/>
    </row>
    <row r="151" spans="4:10" ht="22.35" customHeight="1">
      <c r="D151" s="165"/>
      <c r="E151" s="124"/>
      <c r="F151" s="124"/>
      <c r="G151" s="124"/>
      <c r="H151" s="124"/>
      <c r="I151" s="124"/>
      <c r="J151" s="124"/>
    </row>
    <row r="152" spans="4:10" ht="22.35" customHeight="1">
      <c r="D152" s="165"/>
      <c r="E152" s="124"/>
      <c r="F152" s="124"/>
      <c r="G152" s="124"/>
      <c r="H152" s="124"/>
      <c r="I152" s="124"/>
      <c r="J152" s="124"/>
    </row>
    <row r="153" spans="4:10" ht="22.35" customHeight="1">
      <c r="D153" s="165"/>
      <c r="E153" s="124"/>
      <c r="F153" s="124"/>
      <c r="G153" s="124"/>
      <c r="H153" s="124"/>
      <c r="I153" s="124"/>
      <c r="J153" s="124"/>
    </row>
    <row r="154" spans="4:10" ht="22.35" customHeight="1">
      <c r="D154" s="165"/>
      <c r="E154" s="124"/>
      <c r="F154" s="124"/>
      <c r="G154" s="124"/>
      <c r="H154" s="124"/>
      <c r="I154" s="124"/>
      <c r="J154" s="124"/>
    </row>
    <row r="155" spans="4:10" ht="22.35" customHeight="1">
      <c r="D155" s="165"/>
      <c r="E155" s="124"/>
      <c r="F155" s="124"/>
      <c r="G155" s="124"/>
      <c r="H155" s="124"/>
      <c r="I155" s="124"/>
      <c r="J155" s="124"/>
    </row>
    <row r="156" spans="4:10" ht="22.35" customHeight="1">
      <c r="D156" s="165"/>
      <c r="E156" s="124"/>
      <c r="F156" s="124"/>
      <c r="G156" s="124"/>
      <c r="H156" s="124"/>
      <c r="I156" s="124"/>
      <c r="J156" s="124"/>
    </row>
    <row r="157" spans="4:10" ht="22.35" customHeight="1">
      <c r="D157" s="165"/>
      <c r="E157" s="124"/>
      <c r="F157" s="124"/>
      <c r="G157" s="124"/>
      <c r="H157" s="124"/>
      <c r="I157" s="124"/>
      <c r="J157" s="124"/>
    </row>
    <row r="158" spans="4:10" ht="22.35" customHeight="1">
      <c r="D158" s="165"/>
      <c r="E158" s="124"/>
      <c r="F158" s="124"/>
      <c r="G158" s="124"/>
      <c r="H158" s="124"/>
      <c r="I158" s="124"/>
      <c r="J158" s="124"/>
    </row>
    <row r="159" spans="4:10" ht="22.35" customHeight="1">
      <c r="D159" s="165"/>
      <c r="E159" s="124"/>
      <c r="F159" s="124"/>
      <c r="G159" s="124"/>
      <c r="H159" s="124"/>
      <c r="I159" s="124"/>
      <c r="J159" s="124"/>
    </row>
    <row r="160" spans="4:10">
      <c r="D160" s="165"/>
      <c r="E160" s="124"/>
      <c r="F160" s="124"/>
      <c r="G160" s="124"/>
      <c r="H160" s="124"/>
      <c r="I160" s="124"/>
      <c r="J160" s="124"/>
    </row>
    <row r="161" spans="4:10">
      <c r="D161" s="165"/>
      <c r="E161" s="124"/>
      <c r="F161" s="124"/>
      <c r="G161" s="124"/>
      <c r="H161" s="124"/>
      <c r="I161" s="124"/>
      <c r="J161" s="124"/>
    </row>
    <row r="162" spans="4:10">
      <c r="D162" s="165"/>
      <c r="E162" s="124"/>
      <c r="F162" s="124"/>
      <c r="G162" s="124"/>
      <c r="H162" s="124"/>
      <c r="I162" s="124"/>
      <c r="J162" s="124"/>
    </row>
    <row r="163" spans="4:10">
      <c r="D163" s="165"/>
      <c r="E163" s="124"/>
      <c r="F163" s="124"/>
      <c r="G163" s="124"/>
      <c r="H163" s="124"/>
      <c r="I163" s="124"/>
      <c r="J163" s="124"/>
    </row>
  </sheetData>
  <mergeCells count="14">
    <mergeCell ref="A1:J1"/>
    <mergeCell ref="A2:J2"/>
    <mergeCell ref="A3:J3"/>
    <mergeCell ref="A4:J4"/>
    <mergeCell ref="H7:J7"/>
    <mergeCell ref="A40:J40"/>
    <mergeCell ref="A41:J41"/>
    <mergeCell ref="A37:J37"/>
    <mergeCell ref="H43:J43"/>
    <mergeCell ref="D7:F7"/>
    <mergeCell ref="A5:J5"/>
    <mergeCell ref="D43:F43"/>
    <mergeCell ref="A39:J39"/>
    <mergeCell ref="A38:J38"/>
  </mergeCells>
  <phoneticPr fontId="0" type="noConversion"/>
  <pageMargins left="0.8" right="0.2" top="1" bottom="0.75" header="0.6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งบดุล</vt:lpstr>
      <vt:lpstr>งบดุล 2</vt:lpstr>
      <vt:lpstr>กำไรขาดทุน 3</vt:lpstr>
      <vt:lpstr>ส่วนผู้ถือหุ้น-รวม</vt:lpstr>
      <vt:lpstr>ส่วนผู้ถือหุ้น-เฉพาะ</vt:lpstr>
      <vt:lpstr>กระแสเงินสด</vt:lpstr>
    </vt:vector>
  </TitlesOfParts>
  <Company>Deloitte Touche Tohmatsu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photcharaw</cp:lastModifiedBy>
  <cp:lastPrinted>2018-05-14T12:57:44Z</cp:lastPrinted>
  <dcterms:created xsi:type="dcterms:W3CDTF">2001-11-22T03:33:02Z</dcterms:created>
  <dcterms:modified xsi:type="dcterms:W3CDTF">2018-05-15T10:17:20Z</dcterms:modified>
</cp:coreProperties>
</file>